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usti\OneDrive - University of Arizona\Work\IH Story\"/>
    </mc:Choice>
  </mc:AlternateContent>
  <xr:revisionPtr revIDLastSave="72" documentId="13_ncr:1_{E084C392-5867-49CE-ADCD-7AE5BA78D592}" xr6:coauthVersionLast="45" xr6:coauthVersionMax="45" xr10:uidLastSave="{4AD72215-0124-4E2C-8D60-D143EB859B78}"/>
  <bookViews>
    <workbookView xWindow="-110" yWindow="-110" windowWidth="22780" windowHeight="14660" activeTab="2" xr2:uid="{4152FFF4-E267-4AEF-95F2-57E74B5BA587}"/>
  </bookViews>
  <sheets>
    <sheet name="START HERE" sheetId="12" r:id="rId1"/>
    <sheet name="Data Dictionary" sheetId="7" r:id="rId2"/>
    <sheet name="1. Acids &amp; Misc" sheetId="8" r:id="rId3"/>
    <sheet name="2. HCs &amp; Toxic Gases" sheetId="9" r:id="rId4"/>
    <sheet name="3. Metals &amp; Particles" sheetId="10" r:id="rId5"/>
    <sheet name="4. Organics" sheetId="11" r:id="rId6"/>
    <sheet name="MASTER"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4" i="6" l="1"/>
  <c r="K21" i="6"/>
  <c r="K16" i="6"/>
  <c r="K11" i="6"/>
  <c r="K5" i="6"/>
  <c r="I5" i="6"/>
  <c r="N34" i="6"/>
  <c r="N35" i="6"/>
  <c r="N36" i="6"/>
  <c r="N32" i="6"/>
  <c r="N33" i="6"/>
  <c r="N66" i="6" l="1"/>
  <c r="M66" i="6"/>
  <c r="L66" i="6"/>
  <c r="K66" i="6"/>
  <c r="J66" i="6"/>
  <c r="I66" i="6"/>
  <c r="H66" i="6"/>
  <c r="G66" i="6"/>
  <c r="F66" i="6"/>
  <c r="N65" i="6"/>
  <c r="M65" i="6"/>
  <c r="L65" i="6"/>
  <c r="K65" i="6"/>
  <c r="J65" i="6"/>
  <c r="I65" i="6"/>
  <c r="H65" i="6"/>
  <c r="G65" i="6"/>
  <c r="F65" i="6"/>
  <c r="N64" i="6"/>
  <c r="M64" i="6"/>
  <c r="L64" i="6"/>
  <c r="K64" i="6"/>
  <c r="J64" i="6"/>
  <c r="I64" i="6"/>
  <c r="G64" i="6"/>
  <c r="F64" i="6"/>
  <c r="N63" i="6"/>
  <c r="M63" i="6"/>
  <c r="L63" i="6"/>
  <c r="K63" i="6"/>
  <c r="J63" i="6"/>
  <c r="I63" i="6"/>
  <c r="H63" i="6"/>
  <c r="G63" i="6"/>
  <c r="F63" i="6"/>
  <c r="N62" i="6"/>
  <c r="M62" i="6"/>
  <c r="L62" i="6"/>
  <c r="K62" i="6"/>
  <c r="J62" i="6"/>
  <c r="I62" i="6"/>
  <c r="H62" i="6"/>
  <c r="G62" i="6"/>
  <c r="F62" i="6"/>
  <c r="N61" i="6"/>
  <c r="M61" i="6"/>
  <c r="L61" i="6"/>
  <c r="K61" i="6"/>
  <c r="J61" i="6"/>
  <c r="I61" i="6"/>
  <c r="H61" i="6"/>
  <c r="G61" i="6"/>
  <c r="F61" i="6"/>
  <c r="N60" i="6"/>
  <c r="M60" i="6"/>
  <c r="L60" i="6"/>
  <c r="K60" i="6"/>
  <c r="J60" i="6"/>
  <c r="I60" i="6"/>
  <c r="H60" i="6"/>
  <c r="G60" i="6"/>
  <c r="F60" i="6"/>
  <c r="N59" i="6"/>
  <c r="M59" i="6"/>
  <c r="L59" i="6"/>
  <c r="K59" i="6"/>
  <c r="J59" i="6"/>
  <c r="I59" i="6"/>
  <c r="H59" i="6"/>
  <c r="G59" i="6"/>
  <c r="F59" i="6"/>
  <c r="N58" i="6"/>
  <c r="M58" i="6"/>
  <c r="L58" i="6"/>
  <c r="K58" i="6"/>
  <c r="J58" i="6"/>
  <c r="I58" i="6"/>
  <c r="H58" i="6"/>
  <c r="G58" i="6"/>
  <c r="F58" i="6"/>
  <c r="N57" i="6"/>
  <c r="M57" i="6"/>
  <c r="L57" i="6"/>
  <c r="K57" i="6"/>
  <c r="J57" i="6"/>
  <c r="I57" i="6"/>
  <c r="H57" i="6"/>
  <c r="G57" i="6"/>
  <c r="F57" i="6"/>
  <c r="N56" i="6"/>
  <c r="M56" i="6"/>
  <c r="L56" i="6"/>
  <c r="K56" i="6"/>
  <c r="J56" i="6"/>
  <c r="I56" i="6"/>
  <c r="H56" i="6"/>
  <c r="G56" i="6"/>
  <c r="F56" i="6"/>
  <c r="N55" i="6"/>
  <c r="M55" i="6"/>
  <c r="L55" i="6"/>
  <c r="K55" i="6"/>
  <c r="J55" i="6"/>
  <c r="I55" i="6"/>
  <c r="H55" i="6"/>
  <c r="G55" i="6"/>
  <c r="F55" i="6"/>
  <c r="N54" i="6"/>
  <c r="M54" i="6"/>
  <c r="L54" i="6"/>
  <c r="K54" i="6"/>
  <c r="J54" i="6"/>
  <c r="I54" i="6"/>
  <c r="H54" i="6"/>
  <c r="G54" i="6"/>
  <c r="F54" i="6"/>
  <c r="N53" i="6"/>
  <c r="M53" i="6"/>
  <c r="L53" i="6"/>
  <c r="K53" i="6"/>
  <c r="J53" i="6"/>
  <c r="I53" i="6"/>
  <c r="H53" i="6"/>
  <c r="G53" i="6"/>
  <c r="F53" i="6"/>
  <c r="N52" i="6"/>
  <c r="M52" i="6"/>
  <c r="L52" i="6"/>
  <c r="K52" i="6"/>
  <c r="J52" i="6"/>
  <c r="I52" i="6"/>
  <c r="H52" i="6"/>
  <c r="G52" i="6"/>
  <c r="F52" i="6"/>
  <c r="N51" i="6"/>
  <c r="M51" i="6"/>
  <c r="L51" i="6"/>
  <c r="K51" i="6"/>
  <c r="J51" i="6"/>
  <c r="I51" i="6"/>
  <c r="H51" i="6"/>
  <c r="G51" i="6"/>
  <c r="F51" i="6"/>
  <c r="N50" i="6"/>
  <c r="M50" i="6"/>
  <c r="L50" i="6"/>
  <c r="K50" i="6"/>
  <c r="J50" i="6"/>
  <c r="I50" i="6"/>
  <c r="H50" i="6"/>
  <c r="G50" i="6"/>
  <c r="F50" i="6"/>
  <c r="N49" i="6"/>
  <c r="M49" i="6"/>
  <c r="L49" i="6"/>
  <c r="K49" i="6"/>
  <c r="J49" i="6"/>
  <c r="I49" i="6"/>
  <c r="H49" i="6"/>
  <c r="G49" i="6"/>
  <c r="F49" i="6"/>
  <c r="N48" i="6"/>
  <c r="M48" i="6"/>
  <c r="L48" i="6"/>
  <c r="K48" i="6"/>
  <c r="J48" i="6"/>
  <c r="I48" i="6"/>
  <c r="H48" i="6"/>
  <c r="G48" i="6"/>
  <c r="F48" i="6"/>
  <c r="N47" i="6"/>
  <c r="M47" i="6"/>
  <c r="L47" i="6"/>
  <c r="K47" i="6"/>
  <c r="J47" i="6"/>
  <c r="I47" i="6"/>
  <c r="H47" i="6"/>
  <c r="G47" i="6"/>
  <c r="F47" i="6"/>
  <c r="N46" i="6"/>
  <c r="M46" i="6"/>
  <c r="L46" i="6"/>
  <c r="K46" i="6"/>
  <c r="J46" i="6"/>
  <c r="I46" i="6"/>
  <c r="H46" i="6"/>
  <c r="G46" i="6"/>
  <c r="F46" i="6"/>
  <c r="N45" i="6"/>
  <c r="M45" i="6"/>
  <c r="L45" i="6"/>
  <c r="K45" i="6"/>
  <c r="J45" i="6"/>
  <c r="I45" i="6"/>
  <c r="H45" i="6"/>
  <c r="G45" i="6"/>
  <c r="F45" i="6"/>
  <c r="N44" i="6"/>
  <c r="M44" i="6"/>
  <c r="L44" i="6"/>
  <c r="K44" i="6"/>
  <c r="J44" i="6"/>
  <c r="I44" i="6"/>
  <c r="H44" i="6"/>
  <c r="G44" i="6"/>
  <c r="F44" i="6"/>
  <c r="N43" i="6"/>
  <c r="M43" i="6"/>
  <c r="L43" i="6"/>
  <c r="K43" i="6"/>
  <c r="J43" i="6"/>
  <c r="I43" i="6"/>
  <c r="H43" i="6"/>
  <c r="G43" i="6"/>
  <c r="F43" i="6"/>
  <c r="N42" i="6"/>
  <c r="M42" i="6"/>
  <c r="L42" i="6"/>
  <c r="K42" i="6"/>
  <c r="J42" i="6"/>
  <c r="I42" i="6"/>
  <c r="H42" i="6"/>
  <c r="G42" i="6"/>
  <c r="F42" i="6"/>
  <c r="N41" i="6"/>
  <c r="M41" i="6"/>
  <c r="L41" i="6"/>
  <c r="K41" i="6"/>
  <c r="J41" i="6"/>
  <c r="I41" i="6"/>
  <c r="H41" i="6"/>
  <c r="G41" i="6"/>
  <c r="F41" i="6"/>
  <c r="N40" i="6"/>
  <c r="M40" i="6"/>
  <c r="L40" i="6"/>
  <c r="K40" i="6"/>
  <c r="J40" i="6"/>
  <c r="I40" i="6"/>
  <c r="H40" i="6"/>
  <c r="G40" i="6"/>
  <c r="F40" i="6"/>
  <c r="N39" i="6"/>
  <c r="M39" i="6"/>
  <c r="L39" i="6"/>
  <c r="K39" i="6"/>
  <c r="J39" i="6"/>
  <c r="I39" i="6"/>
  <c r="H39" i="6"/>
  <c r="G39" i="6"/>
  <c r="F39" i="6"/>
  <c r="N38" i="6"/>
  <c r="M38" i="6"/>
  <c r="L38" i="6"/>
  <c r="K38" i="6"/>
  <c r="J38" i="6"/>
  <c r="I38" i="6"/>
  <c r="H38" i="6"/>
  <c r="G38" i="6"/>
  <c r="F38" i="6"/>
  <c r="N37" i="6"/>
  <c r="M37" i="6"/>
  <c r="L37" i="6"/>
  <c r="K37" i="6"/>
  <c r="J37" i="6"/>
  <c r="I37" i="6"/>
  <c r="H37" i="6"/>
  <c r="G37" i="6"/>
  <c r="F37" i="6"/>
  <c r="M36" i="6"/>
  <c r="L36" i="6"/>
  <c r="K36" i="6"/>
  <c r="J36" i="6"/>
  <c r="I36" i="6"/>
  <c r="H36" i="6"/>
  <c r="G36" i="6"/>
  <c r="F36" i="6"/>
  <c r="M35" i="6"/>
  <c r="L35" i="6"/>
  <c r="K35" i="6"/>
  <c r="J35" i="6"/>
  <c r="I35" i="6"/>
  <c r="H35" i="6"/>
  <c r="G35" i="6"/>
  <c r="F35" i="6"/>
  <c r="M34" i="6"/>
  <c r="L34" i="6"/>
  <c r="K34" i="6"/>
  <c r="J34" i="6"/>
  <c r="I34" i="6"/>
  <c r="H34" i="6"/>
  <c r="G34" i="6"/>
  <c r="F34" i="6"/>
  <c r="M33" i="6"/>
  <c r="L33" i="6"/>
  <c r="K33" i="6"/>
  <c r="J33" i="6"/>
  <c r="I33" i="6"/>
  <c r="H33" i="6"/>
  <c r="G33" i="6"/>
  <c r="F33" i="6"/>
  <c r="M32" i="6"/>
  <c r="L32" i="6"/>
  <c r="K32" i="6"/>
  <c r="J32" i="6"/>
  <c r="I32" i="6"/>
  <c r="H32" i="6"/>
  <c r="G32" i="6"/>
  <c r="F32" i="6"/>
  <c r="N31" i="6"/>
  <c r="M31" i="6"/>
  <c r="L31" i="6"/>
  <c r="K31" i="6"/>
  <c r="J31" i="6"/>
  <c r="I31" i="6"/>
  <c r="H31" i="6"/>
  <c r="G31" i="6"/>
  <c r="F31" i="6"/>
  <c r="N30" i="6"/>
  <c r="M30" i="6"/>
  <c r="L30" i="6"/>
  <c r="K30" i="6"/>
  <c r="J30" i="6"/>
  <c r="I30" i="6"/>
  <c r="H30" i="6"/>
  <c r="G30" i="6"/>
  <c r="F30" i="6"/>
  <c r="N29" i="6"/>
  <c r="M29" i="6"/>
  <c r="L29" i="6"/>
  <c r="K29" i="6"/>
  <c r="J29" i="6"/>
  <c r="I29" i="6"/>
  <c r="H29" i="6"/>
  <c r="G29" i="6"/>
  <c r="F29" i="6"/>
  <c r="N28" i="6"/>
  <c r="M28" i="6"/>
  <c r="L28" i="6"/>
  <c r="K28" i="6"/>
  <c r="J28" i="6"/>
  <c r="I28" i="6"/>
  <c r="H28" i="6"/>
  <c r="G28" i="6"/>
  <c r="F28" i="6"/>
  <c r="N27" i="6"/>
  <c r="M27" i="6"/>
  <c r="L27" i="6"/>
  <c r="K27" i="6"/>
  <c r="J27" i="6"/>
  <c r="I27" i="6"/>
  <c r="H27" i="6"/>
  <c r="G27" i="6"/>
  <c r="F27" i="6"/>
  <c r="N26" i="6"/>
  <c r="M26" i="6"/>
  <c r="L26" i="6"/>
  <c r="K26" i="6"/>
  <c r="J26" i="6"/>
  <c r="I26" i="6"/>
  <c r="H26" i="6"/>
  <c r="G26" i="6"/>
  <c r="F26" i="6"/>
  <c r="N25" i="6"/>
  <c r="M25" i="6"/>
  <c r="L25" i="6"/>
  <c r="K25" i="6"/>
  <c r="J25" i="6"/>
  <c r="I25" i="6"/>
  <c r="H25" i="6"/>
  <c r="G25" i="6"/>
  <c r="F25" i="6"/>
  <c r="N24" i="6"/>
  <c r="M24" i="6"/>
  <c r="L24" i="6"/>
  <c r="K24" i="6"/>
  <c r="J24" i="6"/>
  <c r="I24" i="6"/>
  <c r="H24" i="6"/>
  <c r="G24" i="6"/>
  <c r="F24" i="6"/>
  <c r="N23" i="6"/>
  <c r="M23" i="6"/>
  <c r="L23" i="6"/>
  <c r="K23" i="6"/>
  <c r="J23" i="6"/>
  <c r="I23" i="6"/>
  <c r="H23" i="6"/>
  <c r="G23" i="6"/>
  <c r="F23" i="6"/>
  <c r="N22" i="6"/>
  <c r="M22" i="6"/>
  <c r="L22" i="6"/>
  <c r="K22" i="6"/>
  <c r="J22" i="6"/>
  <c r="I22" i="6"/>
  <c r="H22" i="6"/>
  <c r="G22" i="6"/>
  <c r="F22" i="6"/>
  <c r="N21" i="6"/>
  <c r="M21" i="6"/>
  <c r="L21" i="6"/>
  <c r="J21" i="6"/>
  <c r="I21" i="6"/>
  <c r="H21" i="6"/>
  <c r="G21" i="6"/>
  <c r="F21" i="6"/>
  <c r="N20" i="6"/>
  <c r="M20" i="6"/>
  <c r="L20" i="6"/>
  <c r="K20" i="6"/>
  <c r="J20" i="6"/>
  <c r="I20" i="6"/>
  <c r="H20" i="6"/>
  <c r="G20" i="6"/>
  <c r="F20" i="6"/>
  <c r="N19" i="6"/>
  <c r="M19" i="6"/>
  <c r="L19" i="6"/>
  <c r="K19" i="6"/>
  <c r="J19" i="6"/>
  <c r="I19" i="6"/>
  <c r="H19" i="6"/>
  <c r="G19" i="6"/>
  <c r="F19" i="6"/>
  <c r="N18" i="6"/>
  <c r="M18" i="6"/>
  <c r="L18" i="6"/>
  <c r="K18" i="6"/>
  <c r="J18" i="6"/>
  <c r="I18" i="6"/>
  <c r="H18" i="6"/>
  <c r="G18" i="6"/>
  <c r="F18" i="6"/>
  <c r="N17" i="6"/>
  <c r="M17" i="6"/>
  <c r="L17" i="6"/>
  <c r="K17" i="6"/>
  <c r="J17" i="6"/>
  <c r="I17" i="6"/>
  <c r="H17" i="6"/>
  <c r="G17" i="6"/>
  <c r="F17" i="6"/>
  <c r="N16" i="6"/>
  <c r="M16" i="6"/>
  <c r="L16" i="6"/>
  <c r="J16" i="6"/>
  <c r="I16" i="6"/>
  <c r="H16" i="6"/>
  <c r="G16" i="6"/>
  <c r="F16" i="6"/>
  <c r="N15" i="6"/>
  <c r="M15" i="6"/>
  <c r="L15" i="6"/>
  <c r="K15" i="6"/>
  <c r="J15" i="6"/>
  <c r="I15" i="6"/>
  <c r="H15" i="6"/>
  <c r="G15" i="6"/>
  <c r="F15" i="6"/>
  <c r="N14" i="6"/>
  <c r="M14" i="6"/>
  <c r="L14" i="6"/>
  <c r="K14" i="6"/>
  <c r="J14" i="6"/>
  <c r="I14" i="6"/>
  <c r="H14" i="6"/>
  <c r="G14" i="6"/>
  <c r="F14" i="6"/>
  <c r="N13" i="6"/>
  <c r="M13" i="6"/>
  <c r="L13" i="6"/>
  <c r="K13" i="6"/>
  <c r="J13" i="6"/>
  <c r="I13" i="6"/>
  <c r="H13" i="6"/>
  <c r="G13" i="6"/>
  <c r="F13" i="6"/>
  <c r="N9" i="6"/>
  <c r="M9" i="6"/>
  <c r="L9" i="6"/>
  <c r="K9" i="6"/>
  <c r="J9" i="6"/>
  <c r="I9" i="6"/>
  <c r="H9" i="6"/>
  <c r="G9" i="6"/>
  <c r="F9" i="6"/>
  <c r="N8" i="6"/>
  <c r="M8" i="6"/>
  <c r="L8" i="6"/>
  <c r="K8" i="6"/>
  <c r="J8" i="6"/>
  <c r="I8" i="6"/>
  <c r="H8" i="6"/>
  <c r="G8" i="6"/>
  <c r="F8" i="6"/>
  <c r="N7" i="6"/>
  <c r="M7" i="6"/>
  <c r="L7" i="6"/>
  <c r="K7" i="6"/>
  <c r="J7" i="6"/>
  <c r="I7" i="6"/>
  <c r="H7" i="6"/>
  <c r="G7" i="6"/>
  <c r="F7" i="6"/>
  <c r="N12" i="6"/>
  <c r="M12" i="6"/>
  <c r="L12" i="6"/>
  <c r="K12" i="6"/>
  <c r="J12" i="6"/>
  <c r="I12" i="6"/>
  <c r="H12" i="6"/>
  <c r="G12" i="6"/>
  <c r="F12" i="6"/>
  <c r="N11" i="6"/>
  <c r="M11" i="6"/>
  <c r="L11" i="6"/>
  <c r="J11" i="6"/>
  <c r="I11" i="6"/>
  <c r="H11" i="6"/>
  <c r="G11" i="6"/>
  <c r="F11" i="6"/>
  <c r="N10" i="6"/>
  <c r="M10" i="6"/>
  <c r="L10" i="6"/>
  <c r="K10" i="6"/>
  <c r="J10" i="6"/>
  <c r="I10" i="6"/>
  <c r="H10" i="6"/>
  <c r="G10" i="6"/>
  <c r="F10" i="6"/>
  <c r="N6" i="6"/>
  <c r="M6" i="6"/>
  <c r="L6" i="6"/>
  <c r="K6" i="6"/>
  <c r="J6" i="6"/>
  <c r="I6" i="6"/>
  <c r="H6" i="6"/>
  <c r="G6" i="6"/>
  <c r="F6" i="6"/>
  <c r="N5" i="6"/>
  <c r="M5" i="6"/>
  <c r="L5" i="6"/>
  <c r="J5" i="6"/>
  <c r="H5" i="6"/>
  <c r="G5" i="6"/>
  <c r="F5" i="6"/>
  <c r="N4" i="6"/>
  <c r="M4" i="6"/>
  <c r="L4" i="6"/>
  <c r="K4" i="6"/>
  <c r="J4" i="6"/>
  <c r="I4" i="6"/>
  <c r="H4" i="6"/>
  <c r="G4" i="6"/>
  <c r="F4" i="6"/>
  <c r="N3" i="6"/>
  <c r="M3" i="6"/>
  <c r="L3" i="6"/>
  <c r="K3" i="6"/>
  <c r="J3" i="6"/>
  <c r="I3" i="6"/>
  <c r="H3" i="6"/>
  <c r="G3" i="6"/>
  <c r="F3" i="6"/>
  <c r="N2" i="6"/>
  <c r="M2" i="6"/>
  <c r="L2" i="6"/>
  <c r="K2" i="6"/>
  <c r="J2" i="6"/>
  <c r="I2" i="6"/>
  <c r="H2" i="6"/>
  <c r="G2" i="6"/>
  <c r="F2" i="6"/>
  <c r="F67" i="6" l="1"/>
  <c r="G67" i="6"/>
  <c r="I67" i="6"/>
  <c r="H67" i="6"/>
  <c r="J67" i="6"/>
  <c r="L67" i="6"/>
  <c r="M67" i="6"/>
  <c r="N67" i="6"/>
  <c r="K67" i="6"/>
</calcChain>
</file>

<file path=xl/sharedStrings.xml><?xml version="1.0" encoding="utf-8"?>
<sst xmlns="http://schemas.openxmlformats.org/spreadsheetml/2006/main" count="1243" uniqueCount="276">
  <si>
    <t xml:space="preserve">Thank you for your interest in my Tox Tables. 
1. These tables represent a compilation of 65 contaminants that I believe have a higher chance of appearing on the CIH exam. I selected these 65 based on several factors. 
2. The health effects were pulled from the ACGIH TLV book. The tables have been designed to be more easily reporduced on scratch paper.
3. You are free to use them as a reference or you can try to memorize drawing the tables. When you take the exam, use all the time provided by the center for the tutorial. In the extra tutorial time you have draw whichever tables you've memorized on your scratch paper. </t>
  </si>
  <si>
    <t>Sheets</t>
  </si>
  <si>
    <t>Data Dictionary</t>
  </si>
  <si>
    <t>Explanation of abbreviations, etc.</t>
  </si>
  <si>
    <t>Acids &amp; Misc</t>
  </si>
  <si>
    <t>Acids, bases, alcohols, isocyanates, and halogens</t>
  </si>
  <si>
    <t>HCs &amp; Toxic Gases</t>
  </si>
  <si>
    <t>Hydrocarbons and Toxic Gases</t>
  </si>
  <si>
    <t>Metals and Particles</t>
  </si>
  <si>
    <t>Metals and Particulates</t>
  </si>
  <si>
    <t>Organics</t>
  </si>
  <si>
    <t>Organic solvents, organochlorines, organochlorines (solvents), organophosphates</t>
  </si>
  <si>
    <t>MASTER</t>
  </si>
  <si>
    <t>Master table with all information gathered from ACGIH TLV book</t>
  </si>
  <si>
    <t>Contaminant</t>
  </si>
  <si>
    <t>Suggeset Name</t>
  </si>
  <si>
    <t>Rustin's Abbreviation</t>
  </si>
  <si>
    <t>ACGIH Abbreviation</t>
  </si>
  <si>
    <t>Mentioned by</t>
  </si>
  <si>
    <t># of Contaminants</t>
  </si>
  <si>
    <t>Acetone</t>
  </si>
  <si>
    <t>URT, LRT or Resp tract irr</t>
  </si>
  <si>
    <t>NIOSH Chemical Topics</t>
  </si>
  <si>
    <t>Acrylamide</t>
  </si>
  <si>
    <t>NS</t>
  </si>
  <si>
    <t>CNS, PNS impair and/or Neurotoxicity</t>
  </si>
  <si>
    <t>Bowen EHS Flash Cards</t>
  </si>
  <si>
    <t>Acrylonitrile</t>
  </si>
  <si>
    <t>CC</t>
  </si>
  <si>
    <t>A1 or A2 notation</t>
  </si>
  <si>
    <t>Aluminum</t>
  </si>
  <si>
    <t>Al</t>
  </si>
  <si>
    <t>SN</t>
  </si>
  <si>
    <t>Skin notation</t>
  </si>
  <si>
    <t>Both NIOSH and Bowen</t>
  </si>
  <si>
    <t>Ammonia</t>
  </si>
  <si>
    <t>NH3</t>
  </si>
  <si>
    <t>Eye irr</t>
  </si>
  <si>
    <t>Aniline</t>
  </si>
  <si>
    <t>SI</t>
  </si>
  <si>
    <t>Arsenic (inorganic)</t>
  </si>
  <si>
    <t>Ar</t>
  </si>
  <si>
    <t>LFx</t>
  </si>
  <si>
    <t>Lung dam or cancer (see CC)</t>
  </si>
  <si>
    <t>Asbestos</t>
  </si>
  <si>
    <t>SEN</t>
  </si>
  <si>
    <t>DSEN and RSEN notation</t>
  </si>
  <si>
    <t>Benzene</t>
  </si>
  <si>
    <t>Pulm func</t>
  </si>
  <si>
    <t>Beryllium</t>
  </si>
  <si>
    <t>Be</t>
  </si>
  <si>
    <t>1,3-Butadiene</t>
  </si>
  <si>
    <t>Bronch obl</t>
  </si>
  <si>
    <t>Bronchiolitis obliterans-like illness</t>
  </si>
  <si>
    <t>2-Butoxyethanol</t>
  </si>
  <si>
    <t>Cyan</t>
  </si>
  <si>
    <t>Cyanosis</t>
  </si>
  <si>
    <t>Cadmium</t>
  </si>
  <si>
    <t>Cd</t>
  </si>
  <si>
    <t>Hema eff</t>
  </si>
  <si>
    <t>Hematologic eff</t>
  </si>
  <si>
    <t>Calcium oxide (lime)</t>
  </si>
  <si>
    <t>CaO</t>
  </si>
  <si>
    <t>Leuk</t>
  </si>
  <si>
    <t>Leukemia</t>
  </si>
  <si>
    <t>Carbon disulfide</t>
  </si>
  <si>
    <t>CS2</t>
  </si>
  <si>
    <t>Liver</t>
  </si>
  <si>
    <t>Liver dam</t>
  </si>
  <si>
    <t>Carbon monoxide</t>
  </si>
  <si>
    <t>CO</t>
  </si>
  <si>
    <t>Myocardial</t>
  </si>
  <si>
    <t>Myocardial eff</t>
  </si>
  <si>
    <t>Carbon tetrachloride</t>
  </si>
  <si>
    <t>CCl4</t>
  </si>
  <si>
    <t>Kidney</t>
  </si>
  <si>
    <t>Kidney dam or renal toxicity</t>
  </si>
  <si>
    <t>Chlorine</t>
  </si>
  <si>
    <t>Cl</t>
  </si>
  <si>
    <t>Nitro-Hb</t>
  </si>
  <si>
    <t>Nitrosyl-Hb form</t>
  </si>
  <si>
    <t>Chloroform</t>
  </si>
  <si>
    <t>CHCl3</t>
  </si>
  <si>
    <t>Pneumo</t>
  </si>
  <si>
    <t>Pneumoconiosis</t>
  </si>
  <si>
    <t>Chromium (VI)</t>
  </si>
  <si>
    <t>Cr(VI)</t>
  </si>
  <si>
    <t>Preg loss</t>
  </si>
  <si>
    <t>Pregnancy loss</t>
  </si>
  <si>
    <t>Coal dust</t>
  </si>
  <si>
    <t>Pulm emph</t>
  </si>
  <si>
    <t>Pulm emphysema</t>
  </si>
  <si>
    <t>Cobalt</t>
  </si>
  <si>
    <t>Co</t>
  </si>
  <si>
    <t>SN cancer</t>
  </si>
  <si>
    <t>Sinonasal cancer</t>
  </si>
  <si>
    <t>Copper</t>
  </si>
  <si>
    <t>Cu</t>
  </si>
  <si>
    <t>Cotton dust</t>
  </si>
  <si>
    <t>DDT</t>
  </si>
  <si>
    <t>Diacetyl</t>
  </si>
  <si>
    <t>1,4-Dioxane</t>
  </si>
  <si>
    <t>Ethylene glycol</t>
  </si>
  <si>
    <t>Ethylene oxide</t>
  </si>
  <si>
    <t>Formaldehyde</t>
  </si>
  <si>
    <t>Glutaraldehyde</t>
  </si>
  <si>
    <t>Hydrochloric acid</t>
  </si>
  <si>
    <t>HCl</t>
  </si>
  <si>
    <t>Hydrofluoric acid</t>
  </si>
  <si>
    <t>HF</t>
  </si>
  <si>
    <t>Hydrogen cyanide</t>
  </si>
  <si>
    <t>HCN</t>
  </si>
  <si>
    <t>Hydrogen peroxide</t>
  </si>
  <si>
    <t>Hydrogen sulfide</t>
  </si>
  <si>
    <t>H2S</t>
  </si>
  <si>
    <t>Isocyanates</t>
  </si>
  <si>
    <t>Isopropyl alcohol</t>
  </si>
  <si>
    <t>IPA</t>
  </si>
  <si>
    <t>Lead</t>
  </si>
  <si>
    <t>Pb</t>
  </si>
  <si>
    <t>Malathion</t>
  </si>
  <si>
    <t>Manganese</t>
  </si>
  <si>
    <t>Mn</t>
  </si>
  <si>
    <t>Mercury (inorganic)</t>
  </si>
  <si>
    <t>Hg</t>
  </si>
  <si>
    <t>Methanol</t>
  </si>
  <si>
    <t>MeOH</t>
  </si>
  <si>
    <t>Methyl ethyl ketone</t>
  </si>
  <si>
    <t>MEK</t>
  </si>
  <si>
    <t>Methylene chloride</t>
  </si>
  <si>
    <t>Nickel (inorganic)</t>
  </si>
  <si>
    <t>Ni</t>
  </si>
  <si>
    <t>Nitric acid</t>
  </si>
  <si>
    <t>HNO3</t>
  </si>
  <si>
    <t>Nitric oxide</t>
  </si>
  <si>
    <t>NO</t>
  </si>
  <si>
    <t>Nitrous oxide</t>
  </si>
  <si>
    <t>N2O</t>
  </si>
  <si>
    <t>Ozone</t>
  </si>
  <si>
    <t>O3</t>
  </si>
  <si>
    <t>Parathion</t>
  </si>
  <si>
    <t>Perchloroethylene</t>
  </si>
  <si>
    <t>PERC</t>
  </si>
  <si>
    <t>Phenol</t>
  </si>
  <si>
    <t>Phosgene</t>
  </si>
  <si>
    <t>Picric acid</t>
  </si>
  <si>
    <t>Refractory ceramic fibers</t>
  </si>
  <si>
    <t>RCF</t>
  </si>
  <si>
    <t>Respirable crystalline silica</t>
  </si>
  <si>
    <t>RCS</t>
  </si>
  <si>
    <t>Sodium hydroxide</t>
  </si>
  <si>
    <t>NaOH</t>
  </si>
  <si>
    <t>Styrene</t>
  </si>
  <si>
    <t>Sulfur dioxide</t>
  </si>
  <si>
    <t>SO2</t>
  </si>
  <si>
    <t>Sulfuric acid</t>
  </si>
  <si>
    <t>H2SO4</t>
  </si>
  <si>
    <t>Toluene</t>
  </si>
  <si>
    <t>Trichloroethylene</t>
  </si>
  <si>
    <t>TCE</t>
  </si>
  <si>
    <t>Vinyl chloride</t>
  </si>
  <si>
    <t>Xylene</t>
  </si>
  <si>
    <t>Category</t>
  </si>
  <si>
    <t>Suggested Name</t>
  </si>
  <si>
    <t>Special</t>
  </si>
  <si>
    <t>Acid</t>
  </si>
  <si>
    <t/>
  </si>
  <si>
    <t>X</t>
  </si>
  <si>
    <t>Dental erosion</t>
  </si>
  <si>
    <t>Fluorosis</t>
  </si>
  <si>
    <t>Alcohol</t>
  </si>
  <si>
    <t>Dizz, naus</t>
  </si>
  <si>
    <t>Isocyanate</t>
  </si>
  <si>
    <t>Base</t>
  </si>
  <si>
    <t>Halogen</t>
  </si>
  <si>
    <t>Pulm edema</t>
  </si>
  <si>
    <t>Toxic gas</t>
  </si>
  <si>
    <t>COHb-emia</t>
  </si>
  <si>
    <t>Thyroid, cyan</t>
  </si>
  <si>
    <t>Cyan, nitro-HB</t>
  </si>
  <si>
    <t>Hydrocarbon</t>
  </si>
  <si>
    <t>H2O2</t>
  </si>
  <si>
    <t>CH2O</t>
  </si>
  <si>
    <t>MeHb-emia</t>
  </si>
  <si>
    <t>OTO</t>
  </si>
  <si>
    <t>Metal</t>
  </si>
  <si>
    <t>Myocardial, asthma</t>
  </si>
  <si>
    <t>Hema</t>
  </si>
  <si>
    <t>Berrylliosis</t>
  </si>
  <si>
    <t>SN cancer, asthma</t>
  </si>
  <si>
    <t>Nasal cancer</t>
  </si>
  <si>
    <t>MFF, GI</t>
  </si>
  <si>
    <t>Particulate</t>
  </si>
  <si>
    <t>Meso, pneumo</t>
  </si>
  <si>
    <t>Pulm fib</t>
  </si>
  <si>
    <t>Byss, bronch</t>
  </si>
  <si>
    <t>Organic solvent</t>
  </si>
  <si>
    <t>Organochlorine (solvent)</t>
  </si>
  <si>
    <t>Organochlorine</t>
  </si>
  <si>
    <t>Pulm edema/emph</t>
  </si>
  <si>
    <t>Organophosphate</t>
  </si>
  <si>
    <t>Cholinesterase inhib</t>
  </si>
  <si>
    <t>Health Effects</t>
  </si>
  <si>
    <t xml:space="preserve">URT irr; </t>
  </si>
  <si>
    <t xml:space="preserve">[SKN], URT, LRT, skin &amp; eye irr, fluorosis; </t>
  </si>
  <si>
    <t>URT &amp; eye irr, dental erosion;</t>
  </si>
  <si>
    <t xml:space="preserve">Skin sens, dermatitis, eye irr; </t>
  </si>
  <si>
    <t xml:space="preserve">[A2], Pulm func; </t>
  </si>
  <si>
    <t xml:space="preserve">Eye &amp; URT irr, CNS impair; </t>
  </si>
  <si>
    <t xml:space="preserve">[SKN], Headache, eye dam, dizziness, nausea; </t>
  </si>
  <si>
    <t>[SKN], URT irr, lung dam, CNS impair;</t>
  </si>
  <si>
    <t xml:space="preserve">URT, eye &amp; skin irr; </t>
  </si>
  <si>
    <t xml:space="preserve">RT irr, airway hyper-reactivity, pulm edema; </t>
  </si>
  <si>
    <t>[A2], [SKN], CNS eff, cancer;</t>
  </si>
  <si>
    <t>[DSEN], [RSEN], URT, skin &amp; eye irr, CNS impair;</t>
  </si>
  <si>
    <t xml:space="preserve">[SKN], MeHb-emia; </t>
  </si>
  <si>
    <t xml:space="preserve">[SKN], CNS impair, LRT irr; </t>
  </si>
  <si>
    <t xml:space="preserve">Lung dam (Bronchiolitis obliterans-like illness); </t>
  </si>
  <si>
    <t xml:space="preserve">[A1], [DSEN], [RSEN], URT &amp; eye irr, URT cancer; </t>
  </si>
  <si>
    <t>Eye, skin &amp; URT irr;</t>
  </si>
  <si>
    <t xml:space="preserve">[OTO], URT irr, CNS impair, peripheral neuropathy, ototoxicity (hearing loss), visual disorders; </t>
  </si>
  <si>
    <t xml:space="preserve">[SKN], [DSEN], [RSEN], URT &amp; eye irr;  </t>
  </si>
  <si>
    <t>Pneumoconiosis, LRT irr, neurotoxicity;</t>
  </si>
  <si>
    <t xml:space="preserve">[A1], Lung cancer; </t>
  </si>
  <si>
    <t xml:space="preserve">[A1], [SKN], [DSEN], [RSEN], Beryllium sens, chronic berryllium disease (berylliosis); </t>
  </si>
  <si>
    <t xml:space="preserve">[A2], Kidney dam; </t>
  </si>
  <si>
    <t xml:space="preserve">[A1], [SKN], [DSEN], [RSEN], Lung &amp; sinonasal cancer, RT irr, asthma;  </t>
  </si>
  <si>
    <t>Myocardio</t>
  </si>
  <si>
    <t xml:space="preserve">[DSEN], [RSEN], Asthma, pulm func, myocardial eff; </t>
  </si>
  <si>
    <t xml:space="preserve">Irr, GI, metal fume fever; </t>
  </si>
  <si>
    <t xml:space="preserve">CNS &amp; PNS impair, hematologic eff; </t>
  </si>
  <si>
    <t xml:space="preserve">CNS impair; </t>
  </si>
  <si>
    <t xml:space="preserve">[SKN], CNS &amp; PNS impair, kidney dam; </t>
  </si>
  <si>
    <t>[A1], Lung dam, lung cancer, nasal cancer;</t>
  </si>
  <si>
    <t xml:space="preserve">[A1], [SKN], Leukemia; </t>
  </si>
  <si>
    <t xml:space="preserve">Eye &amp; URT irr; </t>
  </si>
  <si>
    <t xml:space="preserve">[SKN], PNS impair; </t>
  </si>
  <si>
    <t xml:space="preserve">[SKN], Liver dam; </t>
  </si>
  <si>
    <t>URT irr, CNS &amp; PNS impair;</t>
  </si>
  <si>
    <t>Visual impair, female repro, pregnancy loss;</t>
  </si>
  <si>
    <t>URT &amp; eye irr, CNS impair;</t>
  </si>
  <si>
    <t>Liver &amp; embryo/fetal dam, CNS impair;</t>
  </si>
  <si>
    <t xml:space="preserve">Liver dam; </t>
  </si>
  <si>
    <t xml:space="preserve">URT irr, pulm edema, pulm emphysema; </t>
  </si>
  <si>
    <t xml:space="preserve">[A2], Liver dam; </t>
  </si>
  <si>
    <t>COHb-emia, CNS impair;</t>
  </si>
  <si>
    <t>[A2], CNS impair, cognitive decrements, renal toxicity</t>
  </si>
  <si>
    <t xml:space="preserve">[A1], Lung cancer, liver dam; </t>
  </si>
  <si>
    <t xml:space="preserve">[SKN], Cholinesterase inhib; </t>
  </si>
  <si>
    <t xml:space="preserve">[A1], Pneumoconiosis, lung cancer, mesothelioma; </t>
  </si>
  <si>
    <t xml:space="preserve">Lung dam, pulm fibrosis; </t>
  </si>
  <si>
    <t xml:space="preserve">Byssinosis, bronchitis, pulm func; </t>
  </si>
  <si>
    <t xml:space="preserve">[A2], Pulm fibrosis, pulm func; </t>
  </si>
  <si>
    <t xml:space="preserve">[A2], Pulm fibrosis, lung cancer; </t>
  </si>
  <si>
    <t xml:space="preserve">Eye dam, URT irr; </t>
  </si>
  <si>
    <t xml:space="preserve">COHb-emia; </t>
  </si>
  <si>
    <t xml:space="preserve">[A2], Cancer, CNS impair; </t>
  </si>
  <si>
    <t>[SKN], URT irr, headache, nausea, thyroid eff; cyanosis</t>
  </si>
  <si>
    <t xml:space="preserve">URT irr, CNS impair; </t>
  </si>
  <si>
    <t>Cyan, nitrosly-HB</t>
  </si>
  <si>
    <t xml:space="preserve">Hypoxia/cyanosis, nitrosyl-Hb form, URT irr; </t>
  </si>
  <si>
    <t xml:space="preserve">CNS impair, hematologic eff, embryo/fetal dam; </t>
  </si>
  <si>
    <t xml:space="preserve">Pulm func; </t>
  </si>
  <si>
    <t>Pulm func, LRT irr;</t>
  </si>
  <si>
    <t>By: Rustin Reed</t>
  </si>
  <si>
    <t>Rustin's addition</t>
  </si>
  <si>
    <t>[A2], Cancer;</t>
  </si>
  <si>
    <t>Liver, embryo/fetal</t>
  </si>
  <si>
    <t>Visual impair, embryo/fetal</t>
  </si>
  <si>
    <t>Hema, embryo/fetal</t>
  </si>
  <si>
    <t>Hema eff, embryo/fetal</t>
  </si>
  <si>
    <t>Liver dam, embryo/fetal</t>
  </si>
  <si>
    <t>RI</t>
  </si>
  <si>
    <t>EI</t>
  </si>
  <si>
    <t>PFc</t>
  </si>
  <si>
    <t>Skin irr and/or dermatitis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</si>
</sst>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theme="0"/>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s>
  <fills count="3">
    <fill>
      <patternFill patternType="none"/>
    </fill>
    <fill>
      <patternFill patternType="gray125"/>
    </fill>
    <fill>
      <patternFill patternType="solid">
        <fgColor rgb="FFD9D9D9"/>
        <bgColor indexed="64"/>
      </patternFill>
    </fill>
  </fills>
  <borders count="31">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70">
    <xf numFmtId="0" fontId="0" fillId="0" borderId="0" xfId="0"/>
    <xf numFmtId="0" fontId="1" fillId="0" borderId="0" xfId="0" applyFont="1"/>
    <xf numFmtId="0" fontId="0" fillId="0" borderId="2" xfId="0" applyFont="1" applyFill="1" applyBorder="1"/>
    <xf numFmtId="0" fontId="0" fillId="0" borderId="1" xfId="0" applyFont="1" applyFill="1" applyBorder="1"/>
    <xf numFmtId="0" fontId="0" fillId="0" borderId="2" xfId="0"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0" xfId="0" applyBorder="1"/>
    <xf numFmtId="0" fontId="2" fillId="0" borderId="6" xfId="0" applyFont="1" applyFill="1" applyBorder="1"/>
    <xf numFmtId="0" fontId="2" fillId="0" borderId="5" xfId="0" applyFont="1" applyFill="1" applyBorder="1"/>
    <xf numFmtId="0" fontId="2" fillId="0" borderId="6" xfId="0" applyFont="1" applyFill="1" applyBorder="1" applyAlignment="1">
      <alignment horizontal="left" vertical="center"/>
    </xf>
    <xf numFmtId="0" fontId="2" fillId="0" borderId="6" xfId="0" applyFont="1" applyFill="1" applyBorder="1" applyAlignment="1">
      <alignment horizontal="left"/>
    </xf>
    <xf numFmtId="0" fontId="0" fillId="0" borderId="4" xfId="0" applyFont="1" applyFill="1" applyBorder="1"/>
    <xf numFmtId="0" fontId="0" fillId="0" borderId="3" xfId="0" applyFont="1" applyFill="1" applyBorder="1"/>
    <xf numFmtId="0" fontId="0" fillId="0" borderId="4" xfId="0" applyFont="1" applyFill="1" applyBorder="1" applyAlignment="1">
      <alignment horizontal="center" vertical="center"/>
    </xf>
    <xf numFmtId="0" fontId="0" fillId="0" borderId="4" xfId="0" applyNumberFormat="1" applyFont="1" applyFill="1" applyBorder="1" applyAlignment="1">
      <alignment horizontal="center" vertical="center"/>
    </xf>
    <xf numFmtId="0" fontId="1" fillId="0" borderId="4" xfId="0" applyFont="1" applyFill="1" applyBorder="1"/>
    <xf numFmtId="0" fontId="4" fillId="0" borderId="7" xfId="0" applyFont="1" applyFill="1" applyBorder="1"/>
    <xf numFmtId="0" fontId="0" fillId="0" borderId="7" xfId="0" applyBorder="1"/>
    <xf numFmtId="0" fontId="3" fillId="0" borderId="7" xfId="0" applyFont="1" applyFill="1" applyBorder="1" applyAlignment="1">
      <alignment horizontal="center" vertical="center"/>
    </xf>
    <xf numFmtId="0" fontId="0" fillId="0" borderId="7" xfId="0" applyBorder="1" applyAlignment="1">
      <alignment horizontal="left"/>
    </xf>
    <xf numFmtId="0" fontId="1" fillId="0" borderId="7" xfId="0" applyFont="1" applyBorder="1" applyAlignment="1">
      <alignment horizontal="center" vertical="center"/>
    </xf>
    <xf numFmtId="0" fontId="1" fillId="0" borderId="7" xfId="0" applyFont="1" applyBorder="1" applyAlignment="1">
      <alignment horizontal="center"/>
    </xf>
    <xf numFmtId="0" fontId="3" fillId="0" borderId="7" xfId="0" applyNumberFormat="1" applyFont="1" applyFill="1" applyBorder="1" applyAlignment="1">
      <alignment horizontal="center" vertical="center"/>
    </xf>
    <xf numFmtId="0" fontId="3" fillId="2" borderId="7" xfId="0" applyFont="1" applyFill="1" applyBorder="1" applyAlignment="1">
      <alignment horizontal="center"/>
    </xf>
    <xf numFmtId="0" fontId="3" fillId="2" borderId="7" xfId="0" applyFont="1" applyFill="1" applyBorder="1"/>
    <xf numFmtId="0" fontId="3" fillId="2" borderId="7" xfId="0" applyFont="1" applyFill="1" applyBorder="1" applyAlignment="1">
      <alignment horizontal="center" vertical="center"/>
    </xf>
    <xf numFmtId="0" fontId="1" fillId="0" borderId="0" xfId="0" applyFont="1" applyBorder="1"/>
    <xf numFmtId="0" fontId="0" fillId="0" borderId="0" xfId="0" applyAlignment="1">
      <alignment vertical="top" wrapText="1"/>
    </xf>
    <xf numFmtId="0" fontId="3" fillId="2" borderId="16" xfId="0" applyFont="1" applyFill="1" applyBorder="1"/>
    <xf numFmtId="0" fontId="4" fillId="0" borderId="16" xfId="0" applyFont="1" applyFill="1" applyBorder="1"/>
    <xf numFmtId="0" fontId="0" fillId="0" borderId="16" xfId="0" applyBorder="1"/>
    <xf numFmtId="0" fontId="3" fillId="2" borderId="17" xfId="0" applyFont="1" applyFill="1" applyBorder="1" applyAlignment="1">
      <alignment horizontal="center"/>
    </xf>
    <xf numFmtId="0" fontId="0" fillId="0" borderId="18" xfId="0" applyBorder="1" applyAlignment="1">
      <alignment horizontal="center"/>
    </xf>
    <xf numFmtId="0" fontId="4" fillId="0" borderId="22" xfId="0" applyFont="1" applyFill="1" applyBorder="1" applyAlignment="1">
      <alignment horizontal="center" vertical="center"/>
    </xf>
    <xf numFmtId="0" fontId="3" fillId="2" borderId="23" xfId="0" applyFont="1" applyFill="1" applyBorder="1"/>
    <xf numFmtId="0" fontId="3" fillId="2" borderId="24" xfId="0" applyFont="1" applyFill="1" applyBorder="1"/>
    <xf numFmtId="0" fontId="0" fillId="0" borderId="30" xfId="0" applyBorder="1"/>
    <xf numFmtId="0" fontId="0" fillId="0" borderId="30" xfId="0" applyBorder="1" applyAlignment="1">
      <alignment horizontal="left"/>
    </xf>
    <xf numFmtId="0" fontId="1" fillId="0" borderId="30" xfId="0" applyFont="1" applyBorder="1" applyAlignment="1">
      <alignment horizontal="center" vertical="center"/>
    </xf>
    <xf numFmtId="0" fontId="5" fillId="0" borderId="12"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1" fillId="0" borderId="12"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cellXfs>
  <cellStyles count="1">
    <cellStyle name="Normal" xfId="0" builtinId="0"/>
  </cellStyles>
  <dxfs count="40">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double">
          <color theme="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left" vertical="bottom" textRotation="0" wrapText="0" indent="0" justifyLastLine="0" shrinkToFit="0" readingOrder="0"/>
    </dxf>
    <dxf>
      <border>
        <left/>
        <right/>
        <top/>
        <bottom/>
      </border>
    </dxf>
    <dxf>
      <font>
        <b/>
        <i val="0"/>
        <strike val="0"/>
        <condense val="0"/>
        <extend val="0"/>
        <outline val="0"/>
        <shadow val="0"/>
        <u val="none"/>
        <vertAlign val="baseline"/>
        <sz val="11"/>
        <color theme="1"/>
        <name val="Calibri"/>
        <family val="2"/>
        <scheme val="minor"/>
      </font>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FDFFF8-A441-4A9D-964C-3BACE1BD54B3}" name="Table8" displayName="Table8" ref="D1:E22" totalsRowShown="0" headerRowDxfId="39" tableBorderDxfId="38">
  <autoFilter ref="D1:E22" xr:uid="{7DB7DF17-79D8-4F00-82BD-920771BAAD26}"/>
  <tableColumns count="2">
    <tableColumn id="1" xr3:uid="{79B49670-7030-40A3-BBA1-0CF0BE942399}" name="Rustin's Abbreviation"/>
    <tableColumn id="2" xr3:uid="{357D7837-DAA8-48A9-B3E2-13B99290926F}" name="ACGIH Abbrevi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4D5CA3-F34C-4ACB-9FA8-C7836AF7C323}" name="Table9" displayName="Table9" ref="A1:B66" totalsRowShown="0">
  <autoFilter ref="A1:B66" xr:uid="{7ADA8368-5CCA-4676-B1AA-07E19530082C}"/>
  <sortState xmlns:xlrd2="http://schemas.microsoft.com/office/spreadsheetml/2017/richdata2" ref="A2:B66">
    <sortCondition ref="A1:A66"/>
  </sortState>
  <tableColumns count="2">
    <tableColumn id="1" xr3:uid="{D2CF238E-63D9-49AC-91D4-11660E5618B2}" name="Contaminant"/>
    <tableColumn id="2" xr3:uid="{5918192A-8471-4A80-8FAB-68AF30E2178A}" name="Suggested Nam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2F6B59A-07FE-48E7-BB25-B08E4043BAED}" name="Table10" displayName="Table10" ref="G1:H5" totalsRowShown="0">
  <autoFilter ref="G1:H5" xr:uid="{13E1EE45-1C71-4B38-B246-9EDA5D8916C3}"/>
  <tableColumns count="2">
    <tableColumn id="1" xr3:uid="{ECAED480-6FDC-4E65-BAA9-1B02D69211F7}" name="Mentioned by"/>
    <tableColumn id="2" xr3:uid="{3164224D-7231-47BD-B0B5-49B5F8457D10}" name="# of Contaminant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1995EC4-B6B4-41D2-8B65-4E6F13EBE576}" name="Table7" displayName="Table7" ref="A1:N67" totalsRowCount="1" headerRowDxfId="37" dataDxfId="35" headerRowBorderDxfId="36" tableBorderDxfId="34" totalsRowBorderDxfId="33">
  <autoFilter ref="A1:N66" xr:uid="{64F9B628-7DCB-4A6E-A472-8234CA2B9DBC}"/>
  <sortState xmlns:xlrd2="http://schemas.microsoft.com/office/spreadsheetml/2017/richdata2" ref="A2:N66">
    <sortCondition ref="A1:A66"/>
  </sortState>
  <tableColumns count="14">
    <tableColumn id="1" xr3:uid="{F550E580-B94B-4133-A012-2F57B04BA4C2}" name="Category" dataDxfId="32" totalsRowDxfId="13"/>
    <tableColumn id="2" xr3:uid="{905C189B-1E26-4A1A-AC53-D8B45C424B35}" name="Contaminant" dataDxfId="31" totalsRowDxfId="12"/>
    <tableColumn id="4" xr3:uid="{27EA118C-4E3B-4A2B-B253-F6C3D04003E1}" name="Suggeset Name" dataDxfId="30" totalsRowDxfId="11"/>
    <tableColumn id="5" xr3:uid="{8CB0769C-CBA0-4CBA-9F66-49971C8713F6}" name="Special" dataDxfId="29" totalsRowDxfId="10"/>
    <tableColumn id="6" xr3:uid="{EFD93F35-AC3C-4489-9AE0-7E4B39FAB451}" name="Health Effects" dataDxfId="28" totalsRowDxfId="9"/>
    <tableColumn id="7" xr3:uid="{F29F56F2-7819-4CB5-94A7-5078B470EC80}" name="RI" totalsRowFunction="custom" dataDxfId="27" totalsRowDxfId="8">
      <calculatedColumnFormula>IF(OR(ISNUMBER(SEARCH("URT",E2)),ISNUMBER(SEARCH("LRT",E2)),ISNUMBER(SEARCH("RT ",E2))),"X","")</calculatedColumnFormula>
      <totalsRowFormula>COUNTIF(Table7[RI],"X")</totalsRowFormula>
    </tableColumn>
    <tableColumn id="8" xr3:uid="{1889024D-3921-4AE9-A7FF-5A4F5B5B965B}" name="NS" totalsRowFunction="custom" dataDxfId="26" totalsRowDxfId="7">
      <calculatedColumnFormula>IF(OR(ISNUMBER(SEARCH("CNS",E2)),ISNUMBER(SEARCH("PNS",E2)),ISNUMBER(SEARCH("neuro",E2))),"X","")</calculatedColumnFormula>
      <totalsRowFormula>COUNTIF(Table7[NS],"X")</totalsRowFormula>
    </tableColumn>
    <tableColumn id="9" xr3:uid="{693B1973-6798-4389-891A-C3CB01655D96}" name="CC" totalsRowFunction="custom" dataDxfId="25" totalsRowDxfId="6">
      <calculatedColumnFormula>IF(OR(ISNUMBER(SEARCH("[A1]",E2)),ISNUMBER(SEARCH("[A2]",E2))),"X","")</calculatedColumnFormula>
      <totalsRowFormula>COUNTIF(Table7[CC],"X")</totalsRowFormula>
    </tableColumn>
    <tableColumn id="10" xr3:uid="{781AD1F9-FB0C-404C-A9A8-3EBD0063DA1B}" name="SN" totalsRowFunction="custom" dataDxfId="24" totalsRowDxfId="5">
      <calculatedColumnFormula>IF(ISNUMBER(SEARCH("[SKN]",E2)),"X","")</calculatedColumnFormula>
      <totalsRowFormula>COUNTIF(Table7[SN],"X")</totalsRowFormula>
    </tableColumn>
    <tableColumn id="11" xr3:uid="{DC8AFE1C-C14F-4187-A66B-79B159274605}" name="EI" totalsRowFunction="custom" dataDxfId="23" totalsRowDxfId="4">
      <calculatedColumnFormula>IF(ISNUMBER(SEARCH("eye",E2)),"X","")</calculatedColumnFormula>
      <totalsRowFormula>COUNTIF(Table7[EI],"X")</totalsRowFormula>
    </tableColumn>
    <tableColumn id="12" xr3:uid="{9BC731C0-6C7B-487A-9BA5-C7AFB521745F}" name="SI" totalsRowFunction="custom" dataDxfId="22" totalsRowDxfId="3">
      <calculatedColumnFormula>IF(ISNUMBER(SEARCH("Skin",E2)),"X","")</calculatedColumnFormula>
      <totalsRowFormula>COUNTIF(Table7[SI],"X")</totalsRowFormula>
    </tableColumn>
    <tableColumn id="13" xr3:uid="{8C171FC8-C326-4710-ABB6-9E811245D5CB}" name="LFx" totalsRowFunction="custom" dataDxfId="21" totalsRowDxfId="2">
      <calculatedColumnFormula>IF(ISNUMBER(SEARCH("Lung",E2)),"X","")</calculatedColumnFormula>
      <totalsRowFormula>COUNTIF(Table7[LFx],"X")</totalsRowFormula>
    </tableColumn>
    <tableColumn id="14" xr3:uid="{1B7AC207-8CA3-4E58-AF7D-BA6ADDE02102}" name="SEN" totalsRowFunction="custom" dataDxfId="20" totalsRowDxfId="1">
      <calculatedColumnFormula>IF(OR(ISNUMBER(SEARCH("DSEN",E2)),ISNUMBER(SEARCH("RSEN",E2))),"X","")</calculatedColumnFormula>
      <totalsRowFormula>COUNTIF(Table7[SEN],"X")</totalsRowFormula>
    </tableColumn>
    <tableColumn id="15" xr3:uid="{36896DF0-0514-4665-8705-1F8E4B4EB7C8}" name="PFc" totalsRowFunction="custom" dataDxfId="19" totalsRowDxfId="0">
      <calculatedColumnFormula>IF(ISNUMBER(SEARCH("Pulm func",E2)),"X","")</calculatedColumnFormula>
      <totalsRowFormula>COUNTIF(Table7[PFc],"X")</totalsRow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83B24-15DD-4CFB-93D6-ABE1AA12836E}">
  <dimension ref="B2:L23"/>
  <sheetViews>
    <sheetView workbookViewId="0">
      <selection activeCell="N17" sqref="N17"/>
    </sheetView>
  </sheetViews>
  <sheetFormatPr defaultRowHeight="14.5" x14ac:dyDescent="0.35"/>
  <sheetData>
    <row r="2" spans="2:12" ht="15" customHeight="1" x14ac:dyDescent="0.35">
      <c r="B2" s="39" t="s">
        <v>0</v>
      </c>
      <c r="C2" s="40"/>
      <c r="D2" s="40"/>
      <c r="E2" s="40"/>
      <c r="F2" s="41"/>
      <c r="I2" s="1" t="s">
        <v>1</v>
      </c>
    </row>
    <row r="3" spans="2:12" x14ac:dyDescent="0.35">
      <c r="B3" s="42"/>
      <c r="C3" s="43"/>
      <c r="D3" s="43"/>
      <c r="E3" s="43"/>
      <c r="F3" s="44"/>
      <c r="H3" s="1"/>
      <c r="I3" s="54" t="s">
        <v>2</v>
      </c>
      <c r="J3" s="55"/>
      <c r="K3" s="55"/>
      <c r="L3" s="56"/>
    </row>
    <row r="4" spans="2:12" x14ac:dyDescent="0.35">
      <c r="B4" s="42"/>
      <c r="C4" s="43"/>
      <c r="D4" s="43"/>
      <c r="E4" s="43"/>
      <c r="F4" s="44"/>
      <c r="H4" s="1"/>
      <c r="I4" s="48" t="s">
        <v>3</v>
      </c>
      <c r="J4" s="49"/>
      <c r="K4" s="49"/>
      <c r="L4" s="50"/>
    </row>
    <row r="5" spans="2:12" x14ac:dyDescent="0.35">
      <c r="B5" s="42"/>
      <c r="C5" s="43"/>
      <c r="D5" s="43"/>
      <c r="E5" s="43"/>
      <c r="F5" s="44"/>
      <c r="H5" s="1"/>
      <c r="I5" s="48"/>
      <c r="J5" s="49"/>
      <c r="K5" s="49"/>
      <c r="L5" s="50"/>
    </row>
    <row r="6" spans="2:12" x14ac:dyDescent="0.35">
      <c r="B6" s="42"/>
      <c r="C6" s="43"/>
      <c r="D6" s="43"/>
      <c r="E6" s="43"/>
      <c r="F6" s="44"/>
      <c r="H6" s="1">
        <v>1</v>
      </c>
      <c r="I6" s="54" t="s">
        <v>4</v>
      </c>
      <c r="J6" s="55"/>
      <c r="K6" s="55"/>
      <c r="L6" s="56"/>
    </row>
    <row r="7" spans="2:12" x14ac:dyDescent="0.35">
      <c r="B7" s="42"/>
      <c r="C7" s="43"/>
      <c r="D7" s="43"/>
      <c r="E7" s="43"/>
      <c r="F7" s="44"/>
      <c r="H7" s="1"/>
      <c r="I7" s="48" t="s">
        <v>5</v>
      </c>
      <c r="J7" s="49"/>
      <c r="K7" s="49"/>
      <c r="L7" s="50"/>
    </row>
    <row r="8" spans="2:12" x14ac:dyDescent="0.35">
      <c r="B8" s="42"/>
      <c r="C8" s="43"/>
      <c r="D8" s="43"/>
      <c r="E8" s="43"/>
      <c r="F8" s="44"/>
      <c r="H8" s="1"/>
      <c r="I8" s="48"/>
      <c r="J8" s="49"/>
      <c r="K8" s="49"/>
      <c r="L8" s="50"/>
    </row>
    <row r="9" spans="2:12" x14ac:dyDescent="0.35">
      <c r="B9" s="42"/>
      <c r="C9" s="43"/>
      <c r="D9" s="43"/>
      <c r="E9" s="43"/>
      <c r="F9" s="44"/>
      <c r="H9" s="1">
        <v>2</v>
      </c>
      <c r="I9" s="54" t="s">
        <v>6</v>
      </c>
      <c r="J9" s="55"/>
      <c r="K9" s="55"/>
      <c r="L9" s="56"/>
    </row>
    <row r="10" spans="2:12" ht="15" customHeight="1" x14ac:dyDescent="0.35">
      <c r="B10" s="42"/>
      <c r="C10" s="43"/>
      <c r="D10" s="43"/>
      <c r="E10" s="43"/>
      <c r="F10" s="44"/>
      <c r="H10" s="1"/>
      <c r="I10" s="48" t="s">
        <v>7</v>
      </c>
      <c r="J10" s="49"/>
      <c r="K10" s="49"/>
      <c r="L10" s="50"/>
    </row>
    <row r="11" spans="2:12" x14ac:dyDescent="0.35">
      <c r="B11" s="42"/>
      <c r="C11" s="43"/>
      <c r="D11" s="43"/>
      <c r="E11" s="43"/>
      <c r="F11" s="44"/>
      <c r="H11" s="1"/>
      <c r="I11" s="48"/>
      <c r="J11" s="49"/>
      <c r="K11" s="49"/>
      <c r="L11" s="50"/>
    </row>
    <row r="12" spans="2:12" x14ac:dyDescent="0.35">
      <c r="B12" s="42"/>
      <c r="C12" s="43"/>
      <c r="D12" s="43"/>
      <c r="E12" s="43"/>
      <c r="F12" s="44"/>
      <c r="H12" s="1">
        <v>3</v>
      </c>
      <c r="I12" s="54" t="s">
        <v>8</v>
      </c>
      <c r="J12" s="55"/>
      <c r="K12" s="55"/>
      <c r="L12" s="56"/>
    </row>
    <row r="13" spans="2:12" x14ac:dyDescent="0.35">
      <c r="B13" s="42"/>
      <c r="C13" s="43"/>
      <c r="D13" s="43"/>
      <c r="E13" s="43"/>
      <c r="F13" s="44"/>
      <c r="H13" s="1"/>
      <c r="I13" s="48" t="s">
        <v>9</v>
      </c>
      <c r="J13" s="49"/>
      <c r="K13" s="49"/>
      <c r="L13" s="50"/>
    </row>
    <row r="14" spans="2:12" x14ac:dyDescent="0.35">
      <c r="B14" s="42"/>
      <c r="C14" s="43"/>
      <c r="D14" s="43"/>
      <c r="E14" s="43"/>
      <c r="F14" s="44"/>
      <c r="H14" s="1"/>
      <c r="I14" s="48"/>
      <c r="J14" s="49"/>
      <c r="K14" s="49"/>
      <c r="L14" s="50"/>
    </row>
    <row r="15" spans="2:12" x14ac:dyDescent="0.35">
      <c r="B15" s="42"/>
      <c r="C15" s="43"/>
      <c r="D15" s="43"/>
      <c r="E15" s="43"/>
      <c r="F15" s="44"/>
      <c r="H15" s="1">
        <v>4</v>
      </c>
      <c r="I15" s="54" t="s">
        <v>10</v>
      </c>
      <c r="J15" s="55"/>
      <c r="K15" s="55"/>
      <c r="L15" s="56"/>
    </row>
    <row r="16" spans="2:12" ht="15" customHeight="1" x14ac:dyDescent="0.35">
      <c r="B16" s="42"/>
      <c r="C16" s="43"/>
      <c r="D16" s="43"/>
      <c r="E16" s="43"/>
      <c r="F16" s="44"/>
      <c r="H16" s="1"/>
      <c r="I16" s="48" t="s">
        <v>11</v>
      </c>
      <c r="J16" s="49"/>
      <c r="K16" s="49"/>
      <c r="L16" s="50"/>
    </row>
    <row r="17" spans="2:12" x14ac:dyDescent="0.35">
      <c r="B17" s="42"/>
      <c r="C17" s="43"/>
      <c r="D17" s="43"/>
      <c r="E17" s="43"/>
      <c r="F17" s="44"/>
      <c r="H17" s="1"/>
      <c r="I17" s="48"/>
      <c r="J17" s="49"/>
      <c r="K17" s="49"/>
      <c r="L17" s="50"/>
    </row>
    <row r="18" spans="2:12" x14ac:dyDescent="0.35">
      <c r="B18" s="42"/>
      <c r="C18" s="43"/>
      <c r="D18" s="43"/>
      <c r="E18" s="43"/>
      <c r="F18" s="44"/>
      <c r="H18" s="1"/>
      <c r="I18" s="48"/>
      <c r="J18" s="49"/>
      <c r="K18" s="49"/>
      <c r="L18" s="50"/>
    </row>
    <row r="19" spans="2:12" x14ac:dyDescent="0.35">
      <c r="B19" s="42"/>
      <c r="C19" s="43"/>
      <c r="D19" s="43"/>
      <c r="E19" s="43"/>
      <c r="F19" s="44"/>
      <c r="H19" s="1"/>
      <c r="I19" s="54" t="s">
        <v>12</v>
      </c>
      <c r="J19" s="55"/>
      <c r="K19" s="55"/>
      <c r="L19" s="56"/>
    </row>
    <row r="20" spans="2:12" x14ac:dyDescent="0.35">
      <c r="B20" s="42"/>
      <c r="C20" s="43"/>
      <c r="D20" s="43"/>
      <c r="E20" s="43"/>
      <c r="F20" s="44"/>
      <c r="H20" s="1"/>
      <c r="I20" s="48" t="s">
        <v>13</v>
      </c>
      <c r="J20" s="49"/>
      <c r="K20" s="49"/>
      <c r="L20" s="50"/>
    </row>
    <row r="21" spans="2:12" ht="15" customHeight="1" x14ac:dyDescent="0.35">
      <c r="B21" s="45"/>
      <c r="C21" s="46"/>
      <c r="D21" s="46"/>
      <c r="E21" s="46"/>
      <c r="F21" s="47"/>
      <c r="H21" s="1"/>
      <c r="I21" s="51"/>
      <c r="J21" s="52"/>
      <c r="K21" s="52"/>
      <c r="L21" s="53"/>
    </row>
    <row r="22" spans="2:12" x14ac:dyDescent="0.35">
      <c r="I22" s="27"/>
      <c r="J22" s="27"/>
      <c r="K22" s="27"/>
      <c r="L22" s="27"/>
    </row>
    <row r="23" spans="2:12" x14ac:dyDescent="0.35">
      <c r="B23" t="s">
        <v>264</v>
      </c>
    </row>
  </sheetData>
  <mergeCells count="13">
    <mergeCell ref="B2:F21"/>
    <mergeCell ref="I4:L5"/>
    <mergeCell ref="I7:L8"/>
    <mergeCell ref="I10:L11"/>
    <mergeCell ref="I13:L14"/>
    <mergeCell ref="I16:L18"/>
    <mergeCell ref="I20:L21"/>
    <mergeCell ref="I3:L3"/>
    <mergeCell ref="I6:L6"/>
    <mergeCell ref="I9:L9"/>
    <mergeCell ref="I12:L12"/>
    <mergeCell ref="I15:L15"/>
    <mergeCell ref="I19:L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C69D-37E4-4286-9AC8-CFDD01B95A1D}">
  <dimension ref="A1:H66"/>
  <sheetViews>
    <sheetView workbookViewId="0">
      <selection activeCell="C14" sqref="C14"/>
    </sheetView>
  </sheetViews>
  <sheetFormatPr defaultRowHeight="14.5" x14ac:dyDescent="0.35"/>
  <cols>
    <col min="1" max="1" width="25.453125" bestFit="1" customWidth="1"/>
    <col min="2" max="2" width="18.81640625" bestFit="1" customWidth="1"/>
    <col min="3" max="3" width="10" customWidth="1"/>
    <col min="4" max="4" width="21.08984375" bestFit="1" customWidth="1"/>
    <col min="5" max="5" width="32.26953125" bestFit="1" customWidth="1"/>
    <col min="7" max="7" width="22.1796875" bestFit="1" customWidth="1"/>
    <col min="8" max="8" width="19.7265625" bestFit="1" customWidth="1"/>
  </cols>
  <sheetData>
    <row r="1" spans="1:8" x14ac:dyDescent="0.35">
      <c r="A1" t="s">
        <v>14</v>
      </c>
      <c r="B1" t="s">
        <v>163</v>
      </c>
      <c r="D1" s="26" t="s">
        <v>16</v>
      </c>
      <c r="E1" s="26" t="s">
        <v>17</v>
      </c>
      <c r="G1" t="s">
        <v>18</v>
      </c>
      <c r="H1" t="s">
        <v>19</v>
      </c>
    </row>
    <row r="2" spans="1:8" x14ac:dyDescent="0.35">
      <c r="A2" t="s">
        <v>20</v>
      </c>
      <c r="B2" t="s">
        <v>20</v>
      </c>
      <c r="D2" s="6" t="s">
        <v>272</v>
      </c>
      <c r="E2" s="6" t="s">
        <v>21</v>
      </c>
      <c r="G2" t="s">
        <v>22</v>
      </c>
      <c r="H2">
        <v>31</v>
      </c>
    </row>
    <row r="3" spans="1:8" x14ac:dyDescent="0.35">
      <c r="A3" t="s">
        <v>23</v>
      </c>
      <c r="B3" t="s">
        <v>23</v>
      </c>
      <c r="D3" s="6" t="s">
        <v>24</v>
      </c>
      <c r="E3" s="6" t="s">
        <v>25</v>
      </c>
      <c r="G3" t="s">
        <v>26</v>
      </c>
      <c r="H3">
        <v>15</v>
      </c>
    </row>
    <row r="4" spans="1:8" x14ac:dyDescent="0.35">
      <c r="A4" t="s">
        <v>27</v>
      </c>
      <c r="B4" t="s">
        <v>27</v>
      </c>
      <c r="D4" s="6" t="s">
        <v>28</v>
      </c>
      <c r="E4" s="6" t="s">
        <v>29</v>
      </c>
      <c r="G4" t="s">
        <v>265</v>
      </c>
      <c r="H4">
        <v>12</v>
      </c>
    </row>
    <row r="5" spans="1:8" x14ac:dyDescent="0.35">
      <c r="A5" t="s">
        <v>30</v>
      </c>
      <c r="B5" t="s">
        <v>31</v>
      </c>
      <c r="D5" s="6" t="s">
        <v>32</v>
      </c>
      <c r="E5" s="6" t="s">
        <v>33</v>
      </c>
      <c r="G5" t="s">
        <v>34</v>
      </c>
      <c r="H5">
        <v>7</v>
      </c>
    </row>
    <row r="6" spans="1:8" x14ac:dyDescent="0.35">
      <c r="A6" t="s">
        <v>35</v>
      </c>
      <c r="B6" t="s">
        <v>36</v>
      </c>
      <c r="D6" s="6" t="s">
        <v>273</v>
      </c>
      <c r="E6" s="6" t="s">
        <v>37</v>
      </c>
    </row>
    <row r="7" spans="1:8" x14ac:dyDescent="0.35">
      <c r="A7" t="s">
        <v>38</v>
      </c>
      <c r="B7" t="s">
        <v>38</v>
      </c>
      <c r="D7" s="6" t="s">
        <v>39</v>
      </c>
      <c r="E7" s="6" t="s">
        <v>275</v>
      </c>
    </row>
    <row r="8" spans="1:8" x14ac:dyDescent="0.35">
      <c r="A8" t="s">
        <v>40</v>
      </c>
      <c r="B8" t="s">
        <v>41</v>
      </c>
      <c r="D8" s="6" t="s">
        <v>42</v>
      </c>
      <c r="E8" s="6" t="s">
        <v>43</v>
      </c>
    </row>
    <row r="9" spans="1:8" x14ac:dyDescent="0.35">
      <c r="A9" t="s">
        <v>44</v>
      </c>
      <c r="B9" t="s">
        <v>44</v>
      </c>
      <c r="D9" s="6" t="s">
        <v>45</v>
      </c>
      <c r="E9" s="6" t="s">
        <v>46</v>
      </c>
    </row>
    <row r="10" spans="1:8" x14ac:dyDescent="0.35">
      <c r="A10" t="s">
        <v>47</v>
      </c>
      <c r="B10" t="s">
        <v>47</v>
      </c>
      <c r="D10" s="6" t="s">
        <v>274</v>
      </c>
      <c r="E10" s="6" t="s">
        <v>48</v>
      </c>
    </row>
    <row r="11" spans="1:8" x14ac:dyDescent="0.35">
      <c r="A11" t="s">
        <v>49</v>
      </c>
      <c r="B11" t="s">
        <v>50</v>
      </c>
      <c r="D11" t="s">
        <v>52</v>
      </c>
      <c r="E11" t="s">
        <v>53</v>
      </c>
    </row>
    <row r="12" spans="1:8" x14ac:dyDescent="0.35">
      <c r="A12" t="s">
        <v>51</v>
      </c>
      <c r="B12" t="s">
        <v>51</v>
      </c>
      <c r="D12" s="6" t="s">
        <v>55</v>
      </c>
      <c r="E12" s="6" t="s">
        <v>56</v>
      </c>
    </row>
    <row r="13" spans="1:8" x14ac:dyDescent="0.35">
      <c r="A13" t="s">
        <v>54</v>
      </c>
      <c r="B13" t="s">
        <v>54</v>
      </c>
      <c r="D13" s="6" t="s">
        <v>59</v>
      </c>
      <c r="E13" s="6" t="s">
        <v>60</v>
      </c>
    </row>
    <row r="14" spans="1:8" x14ac:dyDescent="0.35">
      <c r="A14" t="s">
        <v>57</v>
      </c>
      <c r="B14" t="s">
        <v>58</v>
      </c>
      <c r="D14" s="6" t="s">
        <v>63</v>
      </c>
      <c r="E14" s="6" t="s">
        <v>64</v>
      </c>
    </row>
    <row r="15" spans="1:8" x14ac:dyDescent="0.35">
      <c r="A15" t="s">
        <v>61</v>
      </c>
      <c r="B15" t="s">
        <v>62</v>
      </c>
      <c r="D15" s="6" t="s">
        <v>67</v>
      </c>
      <c r="E15" s="6" t="s">
        <v>68</v>
      </c>
    </row>
    <row r="16" spans="1:8" x14ac:dyDescent="0.35">
      <c r="A16" t="s">
        <v>65</v>
      </c>
      <c r="B16" t="s">
        <v>66</v>
      </c>
      <c r="D16" s="6" t="s">
        <v>71</v>
      </c>
      <c r="E16" s="6" t="s">
        <v>72</v>
      </c>
    </row>
    <row r="17" spans="1:5" x14ac:dyDescent="0.35">
      <c r="A17" t="s">
        <v>69</v>
      </c>
      <c r="B17" t="s">
        <v>70</v>
      </c>
      <c r="D17" s="6" t="s">
        <v>75</v>
      </c>
      <c r="E17" s="6" t="s">
        <v>76</v>
      </c>
    </row>
    <row r="18" spans="1:5" x14ac:dyDescent="0.35">
      <c r="A18" t="s">
        <v>73</v>
      </c>
      <c r="B18" t="s">
        <v>74</v>
      </c>
      <c r="D18" s="6" t="s">
        <v>79</v>
      </c>
      <c r="E18" s="6" t="s">
        <v>80</v>
      </c>
    </row>
    <row r="19" spans="1:5" x14ac:dyDescent="0.35">
      <c r="A19" t="s">
        <v>77</v>
      </c>
      <c r="B19" t="s">
        <v>78</v>
      </c>
      <c r="D19" s="6" t="s">
        <v>83</v>
      </c>
      <c r="E19" s="6" t="s">
        <v>84</v>
      </c>
    </row>
    <row r="20" spans="1:5" x14ac:dyDescent="0.35">
      <c r="A20" t="s">
        <v>81</v>
      </c>
      <c r="B20" t="s">
        <v>82</v>
      </c>
      <c r="D20" t="s">
        <v>87</v>
      </c>
      <c r="E20" t="s">
        <v>88</v>
      </c>
    </row>
    <row r="21" spans="1:5" x14ac:dyDescent="0.35">
      <c r="A21" t="s">
        <v>85</v>
      </c>
      <c r="B21" t="s">
        <v>86</v>
      </c>
      <c r="D21" s="6" t="s">
        <v>90</v>
      </c>
      <c r="E21" s="6" t="s">
        <v>91</v>
      </c>
    </row>
    <row r="22" spans="1:5" x14ac:dyDescent="0.35">
      <c r="A22" t="s">
        <v>89</v>
      </c>
      <c r="B22" t="s">
        <v>89</v>
      </c>
      <c r="D22" t="s">
        <v>94</v>
      </c>
      <c r="E22" t="s">
        <v>95</v>
      </c>
    </row>
    <row r="23" spans="1:5" x14ac:dyDescent="0.35">
      <c r="A23" t="s">
        <v>92</v>
      </c>
      <c r="B23" t="s">
        <v>93</v>
      </c>
    </row>
    <row r="24" spans="1:5" x14ac:dyDescent="0.35">
      <c r="A24" t="s">
        <v>96</v>
      </c>
      <c r="B24" t="s">
        <v>97</v>
      </c>
    </row>
    <row r="25" spans="1:5" x14ac:dyDescent="0.35">
      <c r="A25" t="s">
        <v>98</v>
      </c>
      <c r="B25" t="s">
        <v>98</v>
      </c>
    </row>
    <row r="26" spans="1:5" x14ac:dyDescent="0.35">
      <c r="A26" t="s">
        <v>99</v>
      </c>
      <c r="B26" t="s">
        <v>99</v>
      </c>
    </row>
    <row r="27" spans="1:5" x14ac:dyDescent="0.35">
      <c r="A27" t="s">
        <v>100</v>
      </c>
      <c r="B27" t="s">
        <v>100</v>
      </c>
    </row>
    <row r="28" spans="1:5" x14ac:dyDescent="0.35">
      <c r="A28" t="s">
        <v>101</v>
      </c>
      <c r="B28" t="s">
        <v>101</v>
      </c>
    </row>
    <row r="29" spans="1:5" x14ac:dyDescent="0.35">
      <c r="A29" t="s">
        <v>102</v>
      </c>
      <c r="B29" t="s">
        <v>102</v>
      </c>
    </row>
    <row r="30" spans="1:5" x14ac:dyDescent="0.35">
      <c r="A30" t="s">
        <v>103</v>
      </c>
      <c r="B30" t="s">
        <v>103</v>
      </c>
    </row>
    <row r="31" spans="1:5" x14ac:dyDescent="0.35">
      <c r="A31" t="s">
        <v>104</v>
      </c>
      <c r="B31" t="s">
        <v>182</v>
      </c>
    </row>
    <row r="32" spans="1:5" x14ac:dyDescent="0.35">
      <c r="A32" t="s">
        <v>105</v>
      </c>
      <c r="B32" t="s">
        <v>105</v>
      </c>
    </row>
    <row r="33" spans="1:2" x14ac:dyDescent="0.35">
      <c r="A33" t="s">
        <v>106</v>
      </c>
      <c r="B33" t="s">
        <v>107</v>
      </c>
    </row>
    <row r="34" spans="1:2" x14ac:dyDescent="0.35">
      <c r="A34" t="s">
        <v>108</v>
      </c>
      <c r="B34" t="s">
        <v>109</v>
      </c>
    </row>
    <row r="35" spans="1:2" x14ac:dyDescent="0.35">
      <c r="A35" t="s">
        <v>110</v>
      </c>
      <c r="B35" t="s">
        <v>111</v>
      </c>
    </row>
    <row r="36" spans="1:2" x14ac:dyDescent="0.35">
      <c r="A36" t="s">
        <v>112</v>
      </c>
      <c r="B36" t="s">
        <v>181</v>
      </c>
    </row>
    <row r="37" spans="1:2" x14ac:dyDescent="0.35">
      <c r="A37" t="s">
        <v>113</v>
      </c>
      <c r="B37" t="s">
        <v>114</v>
      </c>
    </row>
    <row r="38" spans="1:2" x14ac:dyDescent="0.35">
      <c r="A38" t="s">
        <v>115</v>
      </c>
      <c r="B38" t="s">
        <v>115</v>
      </c>
    </row>
    <row r="39" spans="1:2" x14ac:dyDescent="0.35">
      <c r="A39" t="s">
        <v>116</v>
      </c>
      <c r="B39" t="s">
        <v>117</v>
      </c>
    </row>
    <row r="40" spans="1:2" x14ac:dyDescent="0.35">
      <c r="A40" t="s">
        <v>118</v>
      </c>
      <c r="B40" t="s">
        <v>119</v>
      </c>
    </row>
    <row r="41" spans="1:2" x14ac:dyDescent="0.35">
      <c r="A41" t="s">
        <v>120</v>
      </c>
      <c r="B41" t="s">
        <v>120</v>
      </c>
    </row>
    <row r="42" spans="1:2" x14ac:dyDescent="0.35">
      <c r="A42" t="s">
        <v>121</v>
      </c>
      <c r="B42" t="s">
        <v>122</v>
      </c>
    </row>
    <row r="43" spans="1:2" x14ac:dyDescent="0.35">
      <c r="A43" t="s">
        <v>123</v>
      </c>
      <c r="B43" t="s">
        <v>124</v>
      </c>
    </row>
    <row r="44" spans="1:2" x14ac:dyDescent="0.35">
      <c r="A44" t="s">
        <v>125</v>
      </c>
      <c r="B44" t="s">
        <v>126</v>
      </c>
    </row>
    <row r="45" spans="1:2" x14ac:dyDescent="0.35">
      <c r="A45" t="s">
        <v>127</v>
      </c>
      <c r="B45" t="s">
        <v>128</v>
      </c>
    </row>
    <row r="46" spans="1:2" x14ac:dyDescent="0.35">
      <c r="A46" t="s">
        <v>129</v>
      </c>
      <c r="B46" t="s">
        <v>129</v>
      </c>
    </row>
    <row r="47" spans="1:2" x14ac:dyDescent="0.35">
      <c r="A47" t="s">
        <v>130</v>
      </c>
      <c r="B47" t="s">
        <v>131</v>
      </c>
    </row>
    <row r="48" spans="1:2" x14ac:dyDescent="0.35">
      <c r="A48" t="s">
        <v>132</v>
      </c>
      <c r="B48" t="s">
        <v>133</v>
      </c>
    </row>
    <row r="49" spans="1:2" x14ac:dyDescent="0.35">
      <c r="A49" t="s">
        <v>134</v>
      </c>
      <c r="B49" t="s">
        <v>135</v>
      </c>
    </row>
    <row r="50" spans="1:2" x14ac:dyDescent="0.35">
      <c r="A50" t="s">
        <v>136</v>
      </c>
      <c r="B50" t="s">
        <v>137</v>
      </c>
    </row>
    <row r="51" spans="1:2" x14ac:dyDescent="0.35">
      <c r="A51" t="s">
        <v>138</v>
      </c>
      <c r="B51" t="s">
        <v>139</v>
      </c>
    </row>
    <row r="52" spans="1:2" x14ac:dyDescent="0.35">
      <c r="A52" t="s">
        <v>140</v>
      </c>
      <c r="B52" t="s">
        <v>140</v>
      </c>
    </row>
    <row r="53" spans="1:2" x14ac:dyDescent="0.35">
      <c r="A53" t="s">
        <v>141</v>
      </c>
      <c r="B53" t="s">
        <v>142</v>
      </c>
    </row>
    <row r="54" spans="1:2" x14ac:dyDescent="0.35">
      <c r="A54" t="s">
        <v>143</v>
      </c>
      <c r="B54" t="s">
        <v>143</v>
      </c>
    </row>
    <row r="55" spans="1:2" x14ac:dyDescent="0.35">
      <c r="A55" t="s">
        <v>144</v>
      </c>
      <c r="B55" t="s">
        <v>144</v>
      </c>
    </row>
    <row r="56" spans="1:2" x14ac:dyDescent="0.35">
      <c r="A56" t="s">
        <v>145</v>
      </c>
      <c r="B56" t="s">
        <v>145</v>
      </c>
    </row>
    <row r="57" spans="1:2" x14ac:dyDescent="0.35">
      <c r="A57" t="s">
        <v>146</v>
      </c>
      <c r="B57" t="s">
        <v>147</v>
      </c>
    </row>
    <row r="58" spans="1:2" x14ac:dyDescent="0.35">
      <c r="A58" t="s">
        <v>148</v>
      </c>
      <c r="B58" t="s">
        <v>149</v>
      </c>
    </row>
    <row r="59" spans="1:2" x14ac:dyDescent="0.35">
      <c r="A59" t="s">
        <v>150</v>
      </c>
      <c r="B59" t="s">
        <v>151</v>
      </c>
    </row>
    <row r="60" spans="1:2" x14ac:dyDescent="0.35">
      <c r="A60" t="s">
        <v>152</v>
      </c>
      <c r="B60" t="s">
        <v>152</v>
      </c>
    </row>
    <row r="61" spans="1:2" x14ac:dyDescent="0.35">
      <c r="A61" t="s">
        <v>153</v>
      </c>
      <c r="B61" t="s">
        <v>154</v>
      </c>
    </row>
    <row r="62" spans="1:2" x14ac:dyDescent="0.35">
      <c r="A62" t="s">
        <v>155</v>
      </c>
      <c r="B62" t="s">
        <v>156</v>
      </c>
    </row>
    <row r="63" spans="1:2" x14ac:dyDescent="0.35">
      <c r="A63" t="s">
        <v>157</v>
      </c>
      <c r="B63" t="s">
        <v>157</v>
      </c>
    </row>
    <row r="64" spans="1:2" x14ac:dyDescent="0.35">
      <c r="A64" t="s">
        <v>158</v>
      </c>
      <c r="B64" t="s">
        <v>159</v>
      </c>
    </row>
    <row r="65" spans="1:2" x14ac:dyDescent="0.35">
      <c r="A65" t="s">
        <v>160</v>
      </c>
      <c r="B65" t="s">
        <v>160</v>
      </c>
    </row>
    <row r="66" spans="1:2" x14ac:dyDescent="0.35">
      <c r="A66" t="s">
        <v>161</v>
      </c>
      <c r="B66" t="s">
        <v>161</v>
      </c>
    </row>
  </sheetData>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C5129-55D0-4B25-84FB-59FFC03CD975}">
  <dimension ref="A1:L13"/>
  <sheetViews>
    <sheetView tabSelected="1" workbookViewId="0">
      <selection activeCell="N19" sqref="N19"/>
    </sheetView>
  </sheetViews>
  <sheetFormatPr defaultRowHeight="14.5" x14ac:dyDescent="0.35"/>
  <cols>
    <col min="1" max="1" width="9.7265625" bestFit="1" customWidth="1"/>
    <col min="2" max="2" width="14.7265625" bestFit="1" customWidth="1"/>
    <col min="3" max="3" width="13.08984375" bestFit="1" customWidth="1"/>
    <col min="4" max="4" width="2.453125" bestFit="1" customWidth="1"/>
    <col min="5" max="7" width="3" bestFit="1" customWidth="1"/>
    <col min="8" max="8" width="2.36328125" bestFit="1" customWidth="1"/>
    <col min="9" max="9" width="2.26953125" bestFit="1" customWidth="1"/>
    <col min="10" max="10" width="3.453125" bestFit="1" customWidth="1"/>
    <col min="11" max="11" width="4" bestFit="1" customWidth="1"/>
    <col min="12" max="12" width="3.6328125" bestFit="1" customWidth="1"/>
  </cols>
  <sheetData>
    <row r="1" spans="1:12" x14ac:dyDescent="0.35">
      <c r="A1" s="31" t="s">
        <v>162</v>
      </c>
      <c r="B1" s="28" t="s">
        <v>163</v>
      </c>
      <c r="C1" s="24" t="s">
        <v>164</v>
      </c>
      <c r="D1" s="25" t="s">
        <v>272</v>
      </c>
      <c r="E1" s="25" t="s">
        <v>24</v>
      </c>
      <c r="F1" s="25" t="s">
        <v>28</v>
      </c>
      <c r="G1" s="25" t="s">
        <v>32</v>
      </c>
      <c r="H1" s="25" t="s">
        <v>273</v>
      </c>
      <c r="I1" s="25" t="s">
        <v>39</v>
      </c>
      <c r="J1" s="23" t="s">
        <v>42</v>
      </c>
      <c r="K1" s="25" t="s">
        <v>45</v>
      </c>
      <c r="L1" s="23" t="s">
        <v>274</v>
      </c>
    </row>
    <row r="2" spans="1:12" x14ac:dyDescent="0.35">
      <c r="A2" s="57" t="s">
        <v>165</v>
      </c>
      <c r="B2" s="29" t="s">
        <v>156</v>
      </c>
      <c r="C2" s="16"/>
      <c r="D2" s="18" t="s">
        <v>166</v>
      </c>
      <c r="E2" s="18" t="s">
        <v>166</v>
      </c>
      <c r="F2" s="18" t="s">
        <v>167</v>
      </c>
      <c r="G2" s="18" t="s">
        <v>166</v>
      </c>
      <c r="H2" s="18" t="s">
        <v>166</v>
      </c>
      <c r="I2" s="18" t="s">
        <v>166</v>
      </c>
      <c r="J2" s="22" t="s">
        <v>166</v>
      </c>
      <c r="K2" s="18" t="s">
        <v>166</v>
      </c>
      <c r="L2" s="22" t="s">
        <v>167</v>
      </c>
    </row>
    <row r="3" spans="1:12" x14ac:dyDescent="0.35">
      <c r="A3" s="57"/>
      <c r="B3" s="29" t="s">
        <v>107</v>
      </c>
      <c r="C3" s="16"/>
      <c r="D3" s="18" t="s">
        <v>167</v>
      </c>
      <c r="E3" s="18" t="s">
        <v>166</v>
      </c>
      <c r="F3" s="18" t="s">
        <v>166</v>
      </c>
      <c r="G3" s="18" t="s">
        <v>166</v>
      </c>
      <c r="H3" s="18" t="s">
        <v>166</v>
      </c>
      <c r="I3" s="18" t="s">
        <v>166</v>
      </c>
      <c r="J3" s="22" t="s">
        <v>166</v>
      </c>
      <c r="K3" s="18" t="s">
        <v>166</v>
      </c>
      <c r="L3" s="22" t="s">
        <v>166</v>
      </c>
    </row>
    <row r="4" spans="1:12" x14ac:dyDescent="0.35">
      <c r="A4" s="57"/>
      <c r="B4" s="29" t="s">
        <v>133</v>
      </c>
      <c r="C4" s="16" t="s">
        <v>168</v>
      </c>
      <c r="D4" s="18" t="s">
        <v>167</v>
      </c>
      <c r="E4" s="18" t="s">
        <v>166</v>
      </c>
      <c r="F4" s="18" t="s">
        <v>166</v>
      </c>
      <c r="G4" s="18" t="s">
        <v>166</v>
      </c>
      <c r="H4" s="18" t="s">
        <v>167</v>
      </c>
      <c r="I4" s="18" t="s">
        <v>166</v>
      </c>
      <c r="J4" s="22" t="s">
        <v>166</v>
      </c>
      <c r="K4" s="18" t="s">
        <v>166</v>
      </c>
      <c r="L4" s="22" t="s">
        <v>166</v>
      </c>
    </row>
    <row r="5" spans="1:12" x14ac:dyDescent="0.35">
      <c r="A5" s="57"/>
      <c r="B5" s="29" t="s">
        <v>145</v>
      </c>
      <c r="C5" s="16"/>
      <c r="D5" s="18" t="s">
        <v>166</v>
      </c>
      <c r="E5" s="18" t="s">
        <v>166</v>
      </c>
      <c r="F5" s="18" t="s">
        <v>166</v>
      </c>
      <c r="G5" s="18"/>
      <c r="H5" s="18" t="s">
        <v>167</v>
      </c>
      <c r="I5" s="18" t="s">
        <v>167</v>
      </c>
      <c r="J5" s="22" t="s">
        <v>166</v>
      </c>
      <c r="K5" s="18" t="s">
        <v>166</v>
      </c>
      <c r="L5" s="22" t="s">
        <v>166</v>
      </c>
    </row>
    <row r="6" spans="1:12" x14ac:dyDescent="0.35">
      <c r="A6" s="57"/>
      <c r="B6" s="29" t="s">
        <v>109</v>
      </c>
      <c r="C6" s="16" t="s">
        <v>169</v>
      </c>
      <c r="D6" s="18" t="s">
        <v>167</v>
      </c>
      <c r="E6" s="18" t="s">
        <v>166</v>
      </c>
      <c r="F6" s="18" t="s">
        <v>166</v>
      </c>
      <c r="G6" s="18" t="s">
        <v>167</v>
      </c>
      <c r="H6" s="18" t="s">
        <v>167</v>
      </c>
      <c r="I6" s="18" t="s">
        <v>167</v>
      </c>
      <c r="J6" s="22" t="s">
        <v>166</v>
      </c>
      <c r="K6" s="18" t="s">
        <v>166</v>
      </c>
      <c r="L6" s="22" t="s">
        <v>166</v>
      </c>
    </row>
    <row r="7" spans="1:12" x14ac:dyDescent="0.35">
      <c r="A7" s="58" t="s">
        <v>170</v>
      </c>
      <c r="B7" s="29" t="s">
        <v>143</v>
      </c>
      <c r="C7" s="16"/>
      <c r="D7" s="18" t="s">
        <v>167</v>
      </c>
      <c r="E7" s="18" t="s">
        <v>167</v>
      </c>
      <c r="F7" s="18" t="s">
        <v>166</v>
      </c>
      <c r="G7" s="18" t="s">
        <v>167</v>
      </c>
      <c r="H7" s="18" t="s">
        <v>166</v>
      </c>
      <c r="I7" s="18" t="s">
        <v>166</v>
      </c>
      <c r="J7" s="22" t="s">
        <v>167</v>
      </c>
      <c r="K7" s="18" t="s">
        <v>166</v>
      </c>
      <c r="L7" s="22" t="s">
        <v>166</v>
      </c>
    </row>
    <row r="8" spans="1:12" x14ac:dyDescent="0.35">
      <c r="A8" s="59"/>
      <c r="B8" s="29" t="s">
        <v>117</v>
      </c>
      <c r="C8" s="16"/>
      <c r="D8" s="18" t="s">
        <v>167</v>
      </c>
      <c r="E8" s="18" t="s">
        <v>167</v>
      </c>
      <c r="F8" s="18" t="s">
        <v>166</v>
      </c>
      <c r="G8" s="18" t="s">
        <v>166</v>
      </c>
      <c r="H8" s="18" t="s">
        <v>167</v>
      </c>
      <c r="I8" s="18" t="s">
        <v>166</v>
      </c>
      <c r="J8" s="22" t="s">
        <v>166</v>
      </c>
      <c r="K8" s="18" t="s">
        <v>166</v>
      </c>
      <c r="L8" s="22" t="s">
        <v>166</v>
      </c>
    </row>
    <row r="9" spans="1:12" x14ac:dyDescent="0.35">
      <c r="A9" s="60"/>
      <c r="B9" s="29" t="s">
        <v>126</v>
      </c>
      <c r="C9" s="16" t="s">
        <v>171</v>
      </c>
      <c r="D9" s="18" t="s">
        <v>166</v>
      </c>
      <c r="E9" s="18" t="s">
        <v>166</v>
      </c>
      <c r="F9" s="18" t="s">
        <v>166</v>
      </c>
      <c r="G9" s="18" t="s">
        <v>167</v>
      </c>
      <c r="H9" s="18" t="s">
        <v>167</v>
      </c>
      <c r="I9" s="18" t="s">
        <v>166</v>
      </c>
      <c r="J9" s="22" t="s">
        <v>166</v>
      </c>
      <c r="K9" s="18" t="s">
        <v>166</v>
      </c>
      <c r="L9" s="22" t="s">
        <v>166</v>
      </c>
    </row>
    <row r="10" spans="1:12" x14ac:dyDescent="0.35">
      <c r="A10" s="32" t="s">
        <v>172</v>
      </c>
      <c r="B10" s="30" t="s">
        <v>115</v>
      </c>
      <c r="C10" s="17"/>
      <c r="D10" s="21" t="s">
        <v>167</v>
      </c>
      <c r="E10" s="21" t="s">
        <v>166</v>
      </c>
      <c r="F10" s="21" t="s">
        <v>166</v>
      </c>
      <c r="G10" s="21" t="s">
        <v>167</v>
      </c>
      <c r="H10" s="21" t="s">
        <v>167</v>
      </c>
      <c r="I10" s="21" t="s">
        <v>166</v>
      </c>
      <c r="J10" s="21" t="s">
        <v>166</v>
      </c>
      <c r="K10" s="21" t="s">
        <v>167</v>
      </c>
      <c r="L10" s="21"/>
    </row>
    <row r="11" spans="1:12" x14ac:dyDescent="0.35">
      <c r="A11" s="58" t="s">
        <v>173</v>
      </c>
      <c r="B11" s="29" t="s">
        <v>151</v>
      </c>
      <c r="C11" s="16"/>
      <c r="D11" s="18" t="s">
        <v>167</v>
      </c>
      <c r="E11" s="18" t="s">
        <v>166</v>
      </c>
      <c r="F11" s="18" t="s">
        <v>166</v>
      </c>
      <c r="G11" s="18" t="s">
        <v>166</v>
      </c>
      <c r="H11" s="18" t="s">
        <v>167</v>
      </c>
      <c r="I11" s="18" t="s">
        <v>167</v>
      </c>
      <c r="J11" s="22" t="s">
        <v>166</v>
      </c>
      <c r="K11" s="18" t="s">
        <v>166</v>
      </c>
      <c r="L11" s="22" t="s">
        <v>166</v>
      </c>
    </row>
    <row r="12" spans="1:12" x14ac:dyDescent="0.35">
      <c r="A12" s="60"/>
      <c r="B12" s="29" t="s">
        <v>62</v>
      </c>
      <c r="C12" s="16"/>
      <c r="D12" s="18" t="s">
        <v>167</v>
      </c>
      <c r="E12" s="18" t="s">
        <v>166</v>
      </c>
      <c r="F12" s="18" t="s">
        <v>166</v>
      </c>
      <c r="G12" s="18" t="s">
        <v>166</v>
      </c>
      <c r="H12" s="18" t="s">
        <v>166</v>
      </c>
      <c r="I12" s="18" t="s">
        <v>166</v>
      </c>
      <c r="J12" s="22" t="s">
        <v>166</v>
      </c>
      <c r="K12" s="18" t="s">
        <v>166</v>
      </c>
      <c r="L12" s="22" t="s">
        <v>166</v>
      </c>
    </row>
    <row r="13" spans="1:12" x14ac:dyDescent="0.35">
      <c r="A13" s="33" t="s">
        <v>174</v>
      </c>
      <c r="B13" s="29" t="s">
        <v>78</v>
      </c>
      <c r="C13" s="16" t="s">
        <v>175</v>
      </c>
      <c r="D13" s="18" t="s">
        <v>167</v>
      </c>
      <c r="E13" s="18" t="s">
        <v>166</v>
      </c>
      <c r="F13" s="18" t="s">
        <v>166</v>
      </c>
      <c r="G13" s="18" t="s">
        <v>166</v>
      </c>
      <c r="H13" s="18" t="s">
        <v>166</v>
      </c>
      <c r="I13" s="18" t="s">
        <v>166</v>
      </c>
      <c r="J13" s="22" t="s">
        <v>166</v>
      </c>
      <c r="K13" s="18" t="s">
        <v>166</v>
      </c>
      <c r="L13" s="22" t="s">
        <v>166</v>
      </c>
    </row>
  </sheetData>
  <mergeCells count="3">
    <mergeCell ref="A2:A6"/>
    <mergeCell ref="A7:A9"/>
    <mergeCell ref="A11:A12"/>
  </mergeCells>
  <conditionalFormatting sqref="D2:L13">
    <cfRule type="containsText" dxfId="18" priority="1" operator="containsText" text="X">
      <formula>NOT(ISERROR(SEARCH("X",D2)))</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AFFAA-1735-48DE-AF4A-EC944271A025}">
  <dimension ref="A1:L20"/>
  <sheetViews>
    <sheetView workbookViewId="0">
      <selection activeCell="N10" sqref="N10"/>
    </sheetView>
  </sheetViews>
  <sheetFormatPr defaultRowHeight="14.5" x14ac:dyDescent="0.35"/>
  <cols>
    <col min="1" max="1" width="11.7265625" bestFit="1" customWidth="1"/>
    <col min="2" max="2" width="14.7265625" bestFit="1" customWidth="1"/>
    <col min="3" max="3" width="20.54296875" bestFit="1" customWidth="1"/>
    <col min="4" max="4" width="2.453125" bestFit="1" customWidth="1"/>
    <col min="5" max="7" width="3" bestFit="1" customWidth="1"/>
    <col min="8" max="8" width="2.36328125" bestFit="1" customWidth="1"/>
    <col min="9" max="9" width="2.7265625" bestFit="1" customWidth="1"/>
    <col min="10" max="10" width="3.453125" bestFit="1" customWidth="1"/>
    <col min="11" max="11" width="4" bestFit="1" customWidth="1"/>
    <col min="12" max="12" width="3.6328125" bestFit="1" customWidth="1"/>
  </cols>
  <sheetData>
    <row r="1" spans="1:12" x14ac:dyDescent="0.35">
      <c r="A1" s="24" t="s">
        <v>162</v>
      </c>
      <c r="B1" s="24" t="s">
        <v>163</v>
      </c>
      <c r="C1" s="24" t="s">
        <v>164</v>
      </c>
      <c r="D1" s="25" t="s">
        <v>272</v>
      </c>
      <c r="E1" s="25" t="s">
        <v>24</v>
      </c>
      <c r="F1" s="25" t="s">
        <v>28</v>
      </c>
      <c r="G1" s="25" t="s">
        <v>32</v>
      </c>
      <c r="H1" s="25" t="s">
        <v>273</v>
      </c>
      <c r="I1" s="25" t="s">
        <v>39</v>
      </c>
      <c r="J1" s="23" t="s">
        <v>42</v>
      </c>
      <c r="K1" s="25" t="s">
        <v>45</v>
      </c>
      <c r="L1" s="23" t="s">
        <v>274</v>
      </c>
    </row>
    <row r="2" spans="1:12" x14ac:dyDescent="0.35">
      <c r="A2" s="61" t="s">
        <v>176</v>
      </c>
      <c r="B2" s="17" t="s">
        <v>70</v>
      </c>
      <c r="C2" s="19" t="s">
        <v>177</v>
      </c>
      <c r="D2" s="21" t="s">
        <v>166</v>
      </c>
      <c r="E2" s="21" t="s">
        <v>166</v>
      </c>
      <c r="F2" s="21" t="s">
        <v>166</v>
      </c>
      <c r="G2" s="21" t="s">
        <v>166</v>
      </c>
      <c r="H2" s="21" t="s">
        <v>166</v>
      </c>
      <c r="I2" s="21" t="s">
        <v>166</v>
      </c>
      <c r="J2" s="21" t="s">
        <v>166</v>
      </c>
      <c r="K2" s="21" t="s">
        <v>166</v>
      </c>
      <c r="L2" s="21" t="s">
        <v>166</v>
      </c>
    </row>
    <row r="3" spans="1:12" x14ac:dyDescent="0.35">
      <c r="A3" s="61"/>
      <c r="B3" s="17" t="s">
        <v>139</v>
      </c>
      <c r="C3" s="19"/>
      <c r="D3" s="21" t="s">
        <v>166</v>
      </c>
      <c r="E3" s="21" t="s">
        <v>166</v>
      </c>
      <c r="F3" s="21" t="s">
        <v>166</v>
      </c>
      <c r="G3" s="21" t="s">
        <v>166</v>
      </c>
      <c r="H3" s="21" t="s">
        <v>166</v>
      </c>
      <c r="I3" s="21" t="s">
        <v>166</v>
      </c>
      <c r="J3" s="21" t="s">
        <v>166</v>
      </c>
      <c r="K3" s="21" t="s">
        <v>166</v>
      </c>
      <c r="L3" s="21" t="s">
        <v>167</v>
      </c>
    </row>
    <row r="4" spans="1:12" x14ac:dyDescent="0.35">
      <c r="A4" s="61"/>
      <c r="B4" s="17" t="s">
        <v>154</v>
      </c>
      <c r="C4" s="19"/>
      <c r="D4" s="21" t="s">
        <v>167</v>
      </c>
      <c r="E4" s="21" t="s">
        <v>166</v>
      </c>
      <c r="F4" s="21" t="s">
        <v>166</v>
      </c>
      <c r="G4" s="21" t="s">
        <v>166</v>
      </c>
      <c r="H4" s="21" t="s">
        <v>166</v>
      </c>
      <c r="I4" s="21" t="s">
        <v>166</v>
      </c>
      <c r="J4" s="21" t="s">
        <v>166</v>
      </c>
      <c r="K4" s="21" t="s">
        <v>166</v>
      </c>
      <c r="L4" s="21" t="s">
        <v>167</v>
      </c>
    </row>
    <row r="5" spans="1:12" x14ac:dyDescent="0.35">
      <c r="A5" s="61"/>
      <c r="B5" s="17" t="s">
        <v>36</v>
      </c>
      <c r="C5" s="19"/>
      <c r="D5" s="21" t="s">
        <v>167</v>
      </c>
      <c r="E5" s="21" t="s">
        <v>166</v>
      </c>
      <c r="F5" s="21" t="s">
        <v>166</v>
      </c>
      <c r="G5" s="21" t="s">
        <v>166</v>
      </c>
      <c r="H5" s="21" t="s">
        <v>167</v>
      </c>
      <c r="I5" s="21" t="s">
        <v>166</v>
      </c>
      <c r="J5" s="21" t="s">
        <v>166</v>
      </c>
      <c r="K5" s="21" t="s">
        <v>166</v>
      </c>
      <c r="L5" s="21" t="s">
        <v>166</v>
      </c>
    </row>
    <row r="6" spans="1:12" x14ac:dyDescent="0.35">
      <c r="A6" s="61"/>
      <c r="B6" s="17" t="s">
        <v>111</v>
      </c>
      <c r="C6" s="19" t="s">
        <v>178</v>
      </c>
      <c r="D6" s="21" t="s">
        <v>167</v>
      </c>
      <c r="E6" s="21" t="s">
        <v>166</v>
      </c>
      <c r="F6" s="21" t="s">
        <v>166</v>
      </c>
      <c r="G6" s="21" t="s">
        <v>167</v>
      </c>
      <c r="H6" s="21" t="s">
        <v>166</v>
      </c>
      <c r="I6" s="21" t="s">
        <v>166</v>
      </c>
      <c r="J6" s="21" t="s">
        <v>166</v>
      </c>
      <c r="K6" s="21" t="s">
        <v>166</v>
      </c>
      <c r="L6" s="21" t="s">
        <v>166</v>
      </c>
    </row>
    <row r="7" spans="1:12" x14ac:dyDescent="0.35">
      <c r="A7" s="61"/>
      <c r="B7" s="17" t="s">
        <v>103</v>
      </c>
      <c r="C7" s="19"/>
      <c r="D7" s="21" t="s">
        <v>166</v>
      </c>
      <c r="E7" s="21" t="s">
        <v>167</v>
      </c>
      <c r="F7" s="21" t="s">
        <v>167</v>
      </c>
      <c r="G7" s="21" t="s">
        <v>166</v>
      </c>
      <c r="H7" s="21" t="s">
        <v>166</v>
      </c>
      <c r="I7" s="21" t="s">
        <v>166</v>
      </c>
      <c r="J7" s="21" t="s">
        <v>166</v>
      </c>
      <c r="K7" s="21" t="s">
        <v>166</v>
      </c>
      <c r="L7" s="21" t="s">
        <v>166</v>
      </c>
    </row>
    <row r="8" spans="1:12" x14ac:dyDescent="0.35">
      <c r="A8" s="61"/>
      <c r="B8" s="17" t="s">
        <v>114</v>
      </c>
      <c r="C8" s="19"/>
      <c r="D8" s="21" t="s">
        <v>167</v>
      </c>
      <c r="E8" s="21" t="s">
        <v>167</v>
      </c>
      <c r="F8" s="21" t="s">
        <v>166</v>
      </c>
      <c r="G8" s="21" t="s">
        <v>166</v>
      </c>
      <c r="H8" s="21" t="s">
        <v>166</v>
      </c>
      <c r="I8" s="21" t="s">
        <v>166</v>
      </c>
      <c r="J8" s="21" t="s">
        <v>166</v>
      </c>
      <c r="K8" s="21" t="s">
        <v>166</v>
      </c>
      <c r="L8" s="21" t="s">
        <v>166</v>
      </c>
    </row>
    <row r="9" spans="1:12" x14ac:dyDescent="0.35">
      <c r="A9" s="61"/>
      <c r="B9" s="17" t="s">
        <v>135</v>
      </c>
      <c r="C9" s="19" t="s">
        <v>179</v>
      </c>
      <c r="D9" s="21" t="s">
        <v>167</v>
      </c>
      <c r="E9" s="21" t="s">
        <v>166</v>
      </c>
      <c r="F9" s="21" t="s">
        <v>166</v>
      </c>
      <c r="G9" s="21" t="s">
        <v>166</v>
      </c>
      <c r="H9" s="21" t="s">
        <v>166</v>
      </c>
      <c r="I9" s="21" t="s">
        <v>166</v>
      </c>
      <c r="J9" s="21" t="s">
        <v>166</v>
      </c>
      <c r="K9" s="21" t="s">
        <v>166</v>
      </c>
      <c r="L9" s="21" t="s">
        <v>166</v>
      </c>
    </row>
    <row r="10" spans="1:12" x14ac:dyDescent="0.35">
      <c r="A10" s="61"/>
      <c r="B10" s="17" t="s">
        <v>137</v>
      </c>
      <c r="C10" s="19" t="s">
        <v>270</v>
      </c>
      <c r="D10" s="21" t="s">
        <v>166</v>
      </c>
      <c r="E10" s="21" t="s">
        <v>167</v>
      </c>
      <c r="F10" s="21" t="s">
        <v>166</v>
      </c>
      <c r="G10" s="21" t="s">
        <v>166</v>
      </c>
      <c r="H10" s="21" t="s">
        <v>166</v>
      </c>
      <c r="I10" s="21" t="s">
        <v>166</v>
      </c>
      <c r="J10" s="21" t="s">
        <v>166</v>
      </c>
      <c r="K10" s="21" t="s">
        <v>166</v>
      </c>
      <c r="L10" s="21" t="s">
        <v>166</v>
      </c>
    </row>
    <row r="11" spans="1:12" x14ac:dyDescent="0.35">
      <c r="A11" s="61" t="s">
        <v>180</v>
      </c>
      <c r="B11" s="17" t="s">
        <v>100</v>
      </c>
      <c r="C11" s="17" t="s">
        <v>52</v>
      </c>
      <c r="D11" s="20" t="s">
        <v>166</v>
      </c>
      <c r="E11" s="20" t="s">
        <v>166</v>
      </c>
      <c r="F11" s="20" t="s">
        <v>166</v>
      </c>
      <c r="G11" s="20" t="s">
        <v>166</v>
      </c>
      <c r="H11" s="20" t="s">
        <v>166</v>
      </c>
      <c r="I11" s="20" t="s">
        <v>166</v>
      </c>
      <c r="J11" s="20" t="s">
        <v>167</v>
      </c>
      <c r="K11" s="20" t="s">
        <v>166</v>
      </c>
      <c r="L11" s="20" t="s">
        <v>166</v>
      </c>
    </row>
    <row r="12" spans="1:12" x14ac:dyDescent="0.35">
      <c r="A12" s="61"/>
      <c r="B12" s="17" t="s">
        <v>51</v>
      </c>
      <c r="C12" s="17"/>
      <c r="D12" s="20" t="s">
        <v>166</v>
      </c>
      <c r="E12" s="20" t="s">
        <v>166</v>
      </c>
      <c r="F12" s="20" t="s">
        <v>167</v>
      </c>
      <c r="G12" s="20" t="s">
        <v>166</v>
      </c>
      <c r="H12" s="20" t="s">
        <v>166</v>
      </c>
      <c r="I12" s="20" t="s">
        <v>166</v>
      </c>
      <c r="J12" s="20" t="s">
        <v>166</v>
      </c>
      <c r="K12" s="20" t="s">
        <v>166</v>
      </c>
      <c r="L12" s="20" t="s">
        <v>166</v>
      </c>
    </row>
    <row r="13" spans="1:12" x14ac:dyDescent="0.35">
      <c r="A13" s="61"/>
      <c r="B13" s="17" t="s">
        <v>105</v>
      </c>
      <c r="C13" s="17"/>
      <c r="D13" s="20" t="s">
        <v>167</v>
      </c>
      <c r="E13" s="20" t="s">
        <v>167</v>
      </c>
      <c r="F13" s="20" t="s">
        <v>166</v>
      </c>
      <c r="G13" s="20" t="s">
        <v>166</v>
      </c>
      <c r="H13" s="20" t="s">
        <v>167</v>
      </c>
      <c r="I13" s="20" t="s">
        <v>167</v>
      </c>
      <c r="J13" s="20" t="s">
        <v>166</v>
      </c>
      <c r="K13" s="20" t="s">
        <v>167</v>
      </c>
      <c r="L13" s="20" t="s">
        <v>166</v>
      </c>
    </row>
    <row r="14" spans="1:12" x14ac:dyDescent="0.35">
      <c r="A14" s="61"/>
      <c r="B14" s="17" t="s">
        <v>181</v>
      </c>
      <c r="C14" s="17"/>
      <c r="D14" s="20" t="s">
        <v>167</v>
      </c>
      <c r="E14" s="20" t="s">
        <v>166</v>
      </c>
      <c r="F14" s="20" t="s">
        <v>166</v>
      </c>
      <c r="G14" s="20" t="s">
        <v>166</v>
      </c>
      <c r="H14" s="20" t="s">
        <v>167</v>
      </c>
      <c r="I14" s="20" t="s">
        <v>167</v>
      </c>
      <c r="J14" s="20" t="s">
        <v>166</v>
      </c>
      <c r="K14" s="20" t="s">
        <v>166</v>
      </c>
      <c r="L14" s="20" t="s">
        <v>166</v>
      </c>
    </row>
    <row r="15" spans="1:12" x14ac:dyDescent="0.35">
      <c r="A15" s="61"/>
      <c r="B15" s="17" t="s">
        <v>182</v>
      </c>
      <c r="C15" s="17"/>
      <c r="D15" s="20" t="s">
        <v>167</v>
      </c>
      <c r="E15" s="20" t="s">
        <v>166</v>
      </c>
      <c r="F15" s="20" t="s">
        <v>167</v>
      </c>
      <c r="G15" s="20" t="s">
        <v>166</v>
      </c>
      <c r="H15" s="20" t="s">
        <v>167</v>
      </c>
      <c r="I15" s="20" t="s">
        <v>166</v>
      </c>
      <c r="J15" s="20" t="s">
        <v>166</v>
      </c>
      <c r="K15" s="20" t="s">
        <v>167</v>
      </c>
      <c r="L15" s="20" t="s">
        <v>166</v>
      </c>
    </row>
    <row r="16" spans="1:12" x14ac:dyDescent="0.35">
      <c r="A16" s="61"/>
      <c r="B16" s="17" t="s">
        <v>23</v>
      </c>
      <c r="C16" s="17"/>
      <c r="D16" s="20" t="s">
        <v>166</v>
      </c>
      <c r="E16" s="20" t="s">
        <v>167</v>
      </c>
      <c r="F16" s="20" t="s">
        <v>167</v>
      </c>
      <c r="G16" s="20" t="s">
        <v>167</v>
      </c>
      <c r="H16" s="20" t="s">
        <v>166</v>
      </c>
      <c r="I16" s="20" t="s">
        <v>166</v>
      </c>
      <c r="J16" s="20" t="s">
        <v>166</v>
      </c>
      <c r="K16" s="20" t="s">
        <v>166</v>
      </c>
      <c r="L16" s="20" t="s">
        <v>166</v>
      </c>
    </row>
    <row r="17" spans="1:12" x14ac:dyDescent="0.35">
      <c r="A17" s="61"/>
      <c r="B17" s="17" t="s">
        <v>38</v>
      </c>
      <c r="C17" s="17" t="s">
        <v>183</v>
      </c>
      <c r="D17" s="20" t="s">
        <v>166</v>
      </c>
      <c r="E17" s="20" t="s">
        <v>166</v>
      </c>
      <c r="F17" s="20" t="s">
        <v>166</v>
      </c>
      <c r="G17" s="20" t="s">
        <v>167</v>
      </c>
      <c r="H17" s="20" t="s">
        <v>166</v>
      </c>
      <c r="I17" s="20" t="s">
        <v>166</v>
      </c>
      <c r="J17" s="20" t="s">
        <v>166</v>
      </c>
      <c r="K17" s="20" t="s">
        <v>166</v>
      </c>
      <c r="L17" s="20" t="s">
        <v>166</v>
      </c>
    </row>
    <row r="18" spans="1:12" x14ac:dyDescent="0.35">
      <c r="A18" s="61"/>
      <c r="B18" s="17" t="s">
        <v>27</v>
      </c>
      <c r="C18" s="17"/>
      <c r="D18" s="20" t="s">
        <v>167</v>
      </c>
      <c r="E18" s="20" t="s">
        <v>167</v>
      </c>
      <c r="F18" s="20" t="s">
        <v>166</v>
      </c>
      <c r="G18" s="20" t="s">
        <v>167</v>
      </c>
      <c r="H18" s="20" t="s">
        <v>166</v>
      </c>
      <c r="I18" s="20" t="s">
        <v>166</v>
      </c>
      <c r="J18" s="20" t="s">
        <v>166</v>
      </c>
      <c r="K18" s="20" t="s">
        <v>166</v>
      </c>
      <c r="L18" s="20" t="s">
        <v>166</v>
      </c>
    </row>
    <row r="19" spans="1:12" x14ac:dyDescent="0.35">
      <c r="A19" s="61"/>
      <c r="B19" s="17" t="s">
        <v>152</v>
      </c>
      <c r="C19" s="17" t="s">
        <v>184</v>
      </c>
      <c r="D19" s="20" t="s">
        <v>167</v>
      </c>
      <c r="E19" s="20" t="s">
        <v>167</v>
      </c>
      <c r="F19" s="20" t="s">
        <v>166</v>
      </c>
      <c r="G19" s="20" t="s">
        <v>166</v>
      </c>
      <c r="H19" s="20" t="s">
        <v>166</v>
      </c>
      <c r="I19" s="20" t="s">
        <v>166</v>
      </c>
      <c r="J19" s="20" t="s">
        <v>166</v>
      </c>
      <c r="K19" s="20" t="s">
        <v>166</v>
      </c>
      <c r="L19" s="20" t="s">
        <v>166</v>
      </c>
    </row>
    <row r="20" spans="1:12" x14ac:dyDescent="0.35">
      <c r="A20" s="61"/>
      <c r="B20" s="17" t="s">
        <v>102</v>
      </c>
      <c r="C20" s="17"/>
      <c r="D20" s="20" t="s">
        <v>167</v>
      </c>
      <c r="E20" s="20" t="s">
        <v>166</v>
      </c>
      <c r="F20" s="20" t="s">
        <v>166</v>
      </c>
      <c r="G20" s="20" t="s">
        <v>166</v>
      </c>
      <c r="H20" s="20" t="s">
        <v>166</v>
      </c>
      <c r="I20" s="20" t="s">
        <v>166</v>
      </c>
      <c r="J20" s="20" t="s">
        <v>166</v>
      </c>
      <c r="K20" s="20" t="s">
        <v>166</v>
      </c>
      <c r="L20" s="20" t="s">
        <v>166</v>
      </c>
    </row>
  </sheetData>
  <mergeCells count="2">
    <mergeCell ref="A11:A20"/>
    <mergeCell ref="A2:A10"/>
  </mergeCells>
  <conditionalFormatting sqref="D2:L20">
    <cfRule type="containsText" dxfId="17" priority="1" operator="containsText" text="X">
      <formula>NOT(ISERROR(SEARCH("X",D2)))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63BC-B4EC-44D3-A340-F95041DBE4BD}">
  <dimension ref="A1:L17"/>
  <sheetViews>
    <sheetView workbookViewId="0">
      <selection activeCell="O24" sqref="O24"/>
    </sheetView>
  </sheetViews>
  <sheetFormatPr defaultRowHeight="14.5" x14ac:dyDescent="0.35"/>
  <cols>
    <col min="1" max="1" width="9.6328125" bestFit="1" customWidth="1"/>
    <col min="2" max="2" width="14.7265625" bestFit="1" customWidth="1"/>
    <col min="3" max="3" width="17.36328125" bestFit="1" customWidth="1"/>
    <col min="4" max="4" width="2.453125" bestFit="1" customWidth="1"/>
    <col min="5" max="7" width="3" bestFit="1" customWidth="1"/>
    <col min="8" max="8" width="2.36328125" bestFit="1" customWidth="1"/>
    <col min="9" max="9" width="2.26953125" bestFit="1" customWidth="1"/>
    <col min="10" max="10" width="3.453125" bestFit="1" customWidth="1"/>
    <col min="11" max="11" width="4" bestFit="1" customWidth="1"/>
    <col min="12" max="12" width="3.6328125" bestFit="1" customWidth="1"/>
  </cols>
  <sheetData>
    <row r="1" spans="1:12" x14ac:dyDescent="0.35">
      <c r="A1" s="24" t="s">
        <v>162</v>
      </c>
      <c r="B1" s="24" t="s">
        <v>163</v>
      </c>
      <c r="C1" s="24" t="s">
        <v>164</v>
      </c>
      <c r="D1" s="25" t="s">
        <v>272</v>
      </c>
      <c r="E1" s="25" t="s">
        <v>24</v>
      </c>
      <c r="F1" s="25" t="s">
        <v>28</v>
      </c>
      <c r="G1" s="25" t="s">
        <v>32</v>
      </c>
      <c r="H1" s="25" t="s">
        <v>273</v>
      </c>
      <c r="I1" s="25" t="s">
        <v>39</v>
      </c>
      <c r="J1" s="23" t="s">
        <v>42</v>
      </c>
      <c r="K1" s="25" t="s">
        <v>45</v>
      </c>
      <c r="L1" s="23" t="s">
        <v>274</v>
      </c>
    </row>
    <row r="2" spans="1:12" x14ac:dyDescent="0.35">
      <c r="A2" s="61" t="s">
        <v>185</v>
      </c>
      <c r="B2" s="17" t="s">
        <v>93</v>
      </c>
      <c r="C2" s="17" t="s">
        <v>186</v>
      </c>
      <c r="D2" s="20" t="s">
        <v>166</v>
      </c>
      <c r="E2" s="20" t="s">
        <v>166</v>
      </c>
      <c r="F2" s="20" t="s">
        <v>166</v>
      </c>
      <c r="G2" s="20" t="s">
        <v>166</v>
      </c>
      <c r="H2" s="20" t="s">
        <v>166</v>
      </c>
      <c r="I2" s="20" t="s">
        <v>166</v>
      </c>
      <c r="J2" s="20" t="s">
        <v>166</v>
      </c>
      <c r="K2" s="20" t="s">
        <v>167</v>
      </c>
      <c r="L2" s="20" t="s">
        <v>167</v>
      </c>
    </row>
    <row r="3" spans="1:12" x14ac:dyDescent="0.35">
      <c r="A3" s="61"/>
      <c r="B3" s="17" t="s">
        <v>31</v>
      </c>
      <c r="C3" s="17" t="s">
        <v>83</v>
      </c>
      <c r="D3" s="20" t="s">
        <v>167</v>
      </c>
      <c r="E3" s="20" t="s">
        <v>167</v>
      </c>
      <c r="F3" s="20" t="s">
        <v>166</v>
      </c>
      <c r="G3" s="20" t="s">
        <v>166</v>
      </c>
      <c r="H3" s="20" t="s">
        <v>166</v>
      </c>
      <c r="I3" s="20" t="s">
        <v>166</v>
      </c>
      <c r="J3" s="20" t="s">
        <v>166</v>
      </c>
      <c r="K3" s="20" t="s">
        <v>166</v>
      </c>
      <c r="L3" s="20" t="s">
        <v>166</v>
      </c>
    </row>
    <row r="4" spans="1:12" x14ac:dyDescent="0.35">
      <c r="A4" s="61"/>
      <c r="B4" s="17" t="s">
        <v>119</v>
      </c>
      <c r="C4" s="17" t="s">
        <v>187</v>
      </c>
      <c r="D4" s="20" t="s">
        <v>166</v>
      </c>
      <c r="E4" s="20" t="s">
        <v>167</v>
      </c>
      <c r="F4" s="20" t="s">
        <v>166</v>
      </c>
      <c r="G4" s="20" t="s">
        <v>166</v>
      </c>
      <c r="H4" s="20" t="s">
        <v>166</v>
      </c>
      <c r="I4" s="20" t="s">
        <v>166</v>
      </c>
      <c r="J4" s="20" t="s">
        <v>166</v>
      </c>
      <c r="K4" s="20" t="s">
        <v>166</v>
      </c>
      <c r="L4" s="20" t="s">
        <v>166</v>
      </c>
    </row>
    <row r="5" spans="1:12" x14ac:dyDescent="0.35">
      <c r="A5" s="61"/>
      <c r="B5" s="17" t="s">
        <v>122</v>
      </c>
      <c r="C5" s="17"/>
      <c r="D5" s="20" t="s">
        <v>166</v>
      </c>
      <c r="E5" s="20" t="s">
        <v>167</v>
      </c>
      <c r="F5" s="20" t="s">
        <v>166</v>
      </c>
      <c r="G5" s="20" t="s">
        <v>166</v>
      </c>
      <c r="H5" s="20" t="s">
        <v>166</v>
      </c>
      <c r="I5" s="20" t="s">
        <v>166</v>
      </c>
      <c r="J5" s="20" t="s">
        <v>166</v>
      </c>
      <c r="K5" s="20" t="s">
        <v>166</v>
      </c>
      <c r="L5" s="20" t="s">
        <v>166</v>
      </c>
    </row>
    <row r="6" spans="1:12" x14ac:dyDescent="0.35">
      <c r="A6" s="61"/>
      <c r="B6" s="17" t="s">
        <v>124</v>
      </c>
      <c r="C6" s="17" t="s">
        <v>75</v>
      </c>
      <c r="D6" s="20" t="s">
        <v>166</v>
      </c>
      <c r="E6" s="20" t="s">
        <v>167</v>
      </c>
      <c r="F6" s="20" t="s">
        <v>166</v>
      </c>
      <c r="G6" s="20" t="s">
        <v>167</v>
      </c>
      <c r="H6" s="20" t="s">
        <v>166</v>
      </c>
      <c r="I6" s="20" t="s">
        <v>166</v>
      </c>
      <c r="J6" s="20" t="s">
        <v>166</v>
      </c>
      <c r="K6" s="20" t="s">
        <v>166</v>
      </c>
      <c r="L6" s="20" t="s">
        <v>166</v>
      </c>
    </row>
    <row r="7" spans="1:12" x14ac:dyDescent="0.35">
      <c r="A7" s="61"/>
      <c r="B7" s="17" t="s">
        <v>58</v>
      </c>
      <c r="C7" s="17" t="s">
        <v>75</v>
      </c>
      <c r="D7" s="20" t="s">
        <v>166</v>
      </c>
      <c r="E7" s="20" t="s">
        <v>166</v>
      </c>
      <c r="F7" s="20" t="s">
        <v>167</v>
      </c>
      <c r="G7" s="20" t="s">
        <v>166</v>
      </c>
      <c r="H7" s="20" t="s">
        <v>166</v>
      </c>
      <c r="I7" s="20" t="s">
        <v>166</v>
      </c>
      <c r="J7" s="20" t="s">
        <v>166</v>
      </c>
      <c r="K7" s="20" t="s">
        <v>166</v>
      </c>
      <c r="L7" s="20" t="s">
        <v>166</v>
      </c>
    </row>
    <row r="8" spans="1:12" x14ac:dyDescent="0.35">
      <c r="A8" s="61"/>
      <c r="B8" s="17" t="s">
        <v>41</v>
      </c>
      <c r="C8" s="17"/>
      <c r="D8" s="20" t="s">
        <v>166</v>
      </c>
      <c r="E8" s="20" t="s">
        <v>166</v>
      </c>
      <c r="F8" s="20" t="s">
        <v>167</v>
      </c>
      <c r="G8" s="20" t="s">
        <v>166</v>
      </c>
      <c r="H8" s="20" t="s">
        <v>166</v>
      </c>
      <c r="I8" s="20" t="s">
        <v>166</v>
      </c>
      <c r="J8" s="20" t="s">
        <v>167</v>
      </c>
      <c r="K8" s="20" t="s">
        <v>166</v>
      </c>
      <c r="L8" s="20" t="s">
        <v>166</v>
      </c>
    </row>
    <row r="9" spans="1:12" x14ac:dyDescent="0.35">
      <c r="A9" s="61"/>
      <c r="B9" s="17" t="s">
        <v>50</v>
      </c>
      <c r="C9" s="17" t="s">
        <v>188</v>
      </c>
      <c r="D9" s="20" t="s">
        <v>166</v>
      </c>
      <c r="E9" s="20" t="s">
        <v>166</v>
      </c>
      <c r="F9" s="20" t="s">
        <v>167</v>
      </c>
      <c r="G9" s="20" t="s">
        <v>167</v>
      </c>
      <c r="H9" s="20" t="s">
        <v>166</v>
      </c>
      <c r="I9" s="20" t="s">
        <v>166</v>
      </c>
      <c r="J9" s="20" t="s">
        <v>166</v>
      </c>
      <c r="K9" s="20" t="s">
        <v>167</v>
      </c>
      <c r="L9" s="20" t="s">
        <v>166</v>
      </c>
    </row>
    <row r="10" spans="1:12" x14ac:dyDescent="0.35">
      <c r="A10" s="61"/>
      <c r="B10" s="17" t="s">
        <v>86</v>
      </c>
      <c r="C10" s="17" t="s">
        <v>189</v>
      </c>
      <c r="D10" s="20" t="s">
        <v>167</v>
      </c>
      <c r="E10" s="20" t="s">
        <v>166</v>
      </c>
      <c r="F10" s="20" t="s">
        <v>167</v>
      </c>
      <c r="G10" s="20" t="s">
        <v>167</v>
      </c>
      <c r="H10" s="20" t="s">
        <v>166</v>
      </c>
      <c r="I10" s="20" t="s">
        <v>166</v>
      </c>
      <c r="J10" s="20" t="s">
        <v>167</v>
      </c>
      <c r="K10" s="20" t="s">
        <v>167</v>
      </c>
      <c r="L10" s="20" t="s">
        <v>166</v>
      </c>
    </row>
    <row r="11" spans="1:12" x14ac:dyDescent="0.35">
      <c r="A11" s="61"/>
      <c r="B11" s="17" t="s">
        <v>131</v>
      </c>
      <c r="C11" s="17" t="s">
        <v>190</v>
      </c>
      <c r="D11" s="20" t="s">
        <v>166</v>
      </c>
      <c r="E11" s="20" t="s">
        <v>166</v>
      </c>
      <c r="F11" s="20" t="s">
        <v>167</v>
      </c>
      <c r="G11" s="20" t="s">
        <v>166</v>
      </c>
      <c r="H11" s="20" t="s">
        <v>166</v>
      </c>
      <c r="I11" s="20" t="s">
        <v>166</v>
      </c>
      <c r="J11" s="20" t="s">
        <v>167</v>
      </c>
      <c r="K11" s="20" t="s">
        <v>166</v>
      </c>
      <c r="L11" s="20" t="s">
        <v>166</v>
      </c>
    </row>
    <row r="12" spans="1:12" x14ac:dyDescent="0.35">
      <c r="A12" s="61"/>
      <c r="B12" s="17" t="s">
        <v>97</v>
      </c>
      <c r="C12" s="17" t="s">
        <v>191</v>
      </c>
      <c r="D12" s="20" t="s">
        <v>166</v>
      </c>
      <c r="E12" s="20" t="s">
        <v>166</v>
      </c>
      <c r="F12" s="20" t="s">
        <v>166</v>
      </c>
      <c r="G12" s="20" t="s">
        <v>166</v>
      </c>
      <c r="H12" s="20" t="s">
        <v>166</v>
      </c>
      <c r="I12" s="20" t="s">
        <v>166</v>
      </c>
      <c r="J12" s="20" t="s">
        <v>166</v>
      </c>
      <c r="K12" s="20" t="s">
        <v>166</v>
      </c>
      <c r="L12" s="20" t="s">
        <v>166</v>
      </c>
    </row>
    <row r="13" spans="1:12" x14ac:dyDescent="0.35">
      <c r="A13" s="61" t="s">
        <v>192</v>
      </c>
      <c r="B13" s="17" t="s">
        <v>44</v>
      </c>
      <c r="C13" s="17" t="s">
        <v>193</v>
      </c>
      <c r="D13" s="21"/>
      <c r="E13" s="21"/>
      <c r="F13" s="21" t="s">
        <v>167</v>
      </c>
      <c r="G13" s="21" t="s">
        <v>166</v>
      </c>
      <c r="H13" s="21" t="s">
        <v>166</v>
      </c>
      <c r="I13" s="21" t="s">
        <v>166</v>
      </c>
      <c r="J13" s="21" t="s">
        <v>167</v>
      </c>
      <c r="K13" s="21" t="s">
        <v>166</v>
      </c>
      <c r="L13" s="21" t="s">
        <v>166</v>
      </c>
    </row>
    <row r="14" spans="1:12" x14ac:dyDescent="0.35">
      <c r="A14" s="61"/>
      <c r="B14" s="17" t="s">
        <v>89</v>
      </c>
      <c r="C14" s="17" t="s">
        <v>194</v>
      </c>
      <c r="D14" s="21"/>
      <c r="E14" s="21"/>
      <c r="F14" s="21" t="s">
        <v>166</v>
      </c>
      <c r="G14" s="21" t="s">
        <v>166</v>
      </c>
      <c r="H14" s="21" t="s">
        <v>166</v>
      </c>
      <c r="I14" s="21" t="s">
        <v>166</v>
      </c>
      <c r="J14" s="21" t="s">
        <v>167</v>
      </c>
      <c r="K14" s="21" t="s">
        <v>166</v>
      </c>
      <c r="L14" s="21" t="s">
        <v>166</v>
      </c>
    </row>
    <row r="15" spans="1:12" x14ac:dyDescent="0.35">
      <c r="A15" s="61"/>
      <c r="B15" s="17" t="s">
        <v>149</v>
      </c>
      <c r="C15" s="17" t="s">
        <v>194</v>
      </c>
      <c r="D15" s="21"/>
      <c r="E15" s="21"/>
      <c r="F15" s="21" t="s">
        <v>167</v>
      </c>
      <c r="G15" s="21" t="s">
        <v>166</v>
      </c>
      <c r="H15" s="21" t="s">
        <v>166</v>
      </c>
      <c r="I15" s="21" t="s">
        <v>166</v>
      </c>
      <c r="J15" s="21" t="s">
        <v>167</v>
      </c>
      <c r="K15" s="21" t="s">
        <v>166</v>
      </c>
      <c r="L15" s="21" t="s">
        <v>166</v>
      </c>
    </row>
    <row r="16" spans="1:12" x14ac:dyDescent="0.35">
      <c r="A16" s="61"/>
      <c r="B16" s="17" t="s">
        <v>147</v>
      </c>
      <c r="C16" s="17" t="s">
        <v>194</v>
      </c>
      <c r="D16" s="21"/>
      <c r="E16" s="21"/>
      <c r="F16" s="21" t="s">
        <v>167</v>
      </c>
      <c r="G16" s="21" t="s">
        <v>166</v>
      </c>
      <c r="H16" s="21" t="s">
        <v>166</v>
      </c>
      <c r="I16" s="21" t="s">
        <v>166</v>
      </c>
      <c r="J16" s="21" t="s">
        <v>166</v>
      </c>
      <c r="K16" s="21" t="s">
        <v>166</v>
      </c>
      <c r="L16" s="21" t="s">
        <v>167</v>
      </c>
    </row>
    <row r="17" spans="1:12" x14ac:dyDescent="0.35">
      <c r="A17" s="61"/>
      <c r="B17" s="17" t="s">
        <v>98</v>
      </c>
      <c r="C17" s="17" t="s">
        <v>195</v>
      </c>
      <c r="D17" s="21"/>
      <c r="E17" s="21"/>
      <c r="F17" s="21" t="s">
        <v>166</v>
      </c>
      <c r="G17" s="21" t="s">
        <v>166</v>
      </c>
      <c r="H17" s="21" t="s">
        <v>166</v>
      </c>
      <c r="I17" s="21" t="s">
        <v>166</v>
      </c>
      <c r="J17" s="21" t="s">
        <v>166</v>
      </c>
      <c r="K17" s="21" t="s">
        <v>166</v>
      </c>
      <c r="L17" s="21" t="s">
        <v>167</v>
      </c>
    </row>
  </sheetData>
  <mergeCells count="2">
    <mergeCell ref="A2:A12"/>
    <mergeCell ref="A13:A17"/>
  </mergeCells>
  <conditionalFormatting sqref="D2:L17">
    <cfRule type="containsText" dxfId="16" priority="1" operator="containsText" text="X">
      <formula>NOT(ISERROR(SEARCH("X",D2)))</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50BB-1D2B-4782-9950-97A42CD1BA58}">
  <dimension ref="A1:L19"/>
  <sheetViews>
    <sheetView workbookViewId="0">
      <selection activeCell="P8" sqref="P8"/>
    </sheetView>
  </sheetViews>
  <sheetFormatPr defaultRowHeight="14.5" x14ac:dyDescent="0.35"/>
  <cols>
    <col min="1" max="1" width="18.08984375" customWidth="1"/>
    <col min="2" max="2" width="17.08984375" bestFit="1" customWidth="1"/>
    <col min="3" max="3" width="23.7265625" bestFit="1" customWidth="1"/>
    <col min="4" max="4" width="2.453125" bestFit="1" customWidth="1"/>
    <col min="5" max="7" width="3" bestFit="1" customWidth="1"/>
    <col min="8" max="8" width="2.36328125" bestFit="1" customWidth="1"/>
    <col min="9" max="9" width="2.26953125" bestFit="1" customWidth="1"/>
    <col min="10" max="10" width="3.453125" bestFit="1" customWidth="1"/>
    <col min="11" max="11" width="4" bestFit="1" customWidth="1"/>
    <col min="12" max="12" width="3.6328125" bestFit="1" customWidth="1"/>
  </cols>
  <sheetData>
    <row r="1" spans="1:12" x14ac:dyDescent="0.35">
      <c r="A1" s="34" t="s">
        <v>162</v>
      </c>
      <c r="B1" s="35" t="s">
        <v>163</v>
      </c>
      <c r="C1" s="35" t="s">
        <v>164</v>
      </c>
      <c r="D1" s="25" t="s">
        <v>272</v>
      </c>
      <c r="E1" s="25" t="s">
        <v>24</v>
      </c>
      <c r="F1" s="25" t="s">
        <v>28</v>
      </c>
      <c r="G1" s="25" t="s">
        <v>32</v>
      </c>
      <c r="H1" s="25" t="s">
        <v>273</v>
      </c>
      <c r="I1" s="25" t="s">
        <v>39</v>
      </c>
      <c r="J1" s="23" t="s">
        <v>42</v>
      </c>
      <c r="K1" s="25" t="s">
        <v>45</v>
      </c>
      <c r="L1" s="23" t="s">
        <v>274</v>
      </c>
    </row>
    <row r="2" spans="1:12" x14ac:dyDescent="0.35">
      <c r="A2" s="62" t="s">
        <v>196</v>
      </c>
      <c r="B2" s="17" t="s">
        <v>157</v>
      </c>
      <c r="C2" s="19" t="s">
        <v>268</v>
      </c>
      <c r="D2" s="20" t="s">
        <v>166</v>
      </c>
      <c r="E2" s="20" t="s">
        <v>166</v>
      </c>
      <c r="F2" s="20" t="s">
        <v>166</v>
      </c>
      <c r="G2" s="20" t="s">
        <v>166</v>
      </c>
      <c r="H2" s="20" t="s">
        <v>166</v>
      </c>
      <c r="I2" s="20" t="s">
        <v>166</v>
      </c>
      <c r="J2" s="20" t="s">
        <v>166</v>
      </c>
      <c r="K2" s="20" t="s">
        <v>166</v>
      </c>
      <c r="L2" s="20" t="s">
        <v>166</v>
      </c>
    </row>
    <row r="3" spans="1:12" x14ac:dyDescent="0.35">
      <c r="A3" s="63"/>
      <c r="B3" s="17" t="s">
        <v>20</v>
      </c>
      <c r="C3" s="19"/>
      <c r="D3" s="20" t="s">
        <v>167</v>
      </c>
      <c r="E3" s="20" t="s">
        <v>167</v>
      </c>
      <c r="F3" s="20" t="s">
        <v>166</v>
      </c>
      <c r="G3" s="20" t="s">
        <v>166</v>
      </c>
      <c r="H3" s="20" t="s">
        <v>167</v>
      </c>
      <c r="I3" s="20" t="s">
        <v>166</v>
      </c>
      <c r="J3" s="20" t="s">
        <v>166</v>
      </c>
      <c r="K3" s="20" t="s">
        <v>166</v>
      </c>
      <c r="L3" s="20"/>
    </row>
    <row r="4" spans="1:12" x14ac:dyDescent="0.35">
      <c r="A4" s="63"/>
      <c r="B4" s="17" t="s">
        <v>54</v>
      </c>
      <c r="C4" s="19"/>
      <c r="D4" s="20" t="s">
        <v>167</v>
      </c>
      <c r="E4" s="20" t="s">
        <v>166</v>
      </c>
      <c r="F4" s="20" t="s">
        <v>166</v>
      </c>
      <c r="G4" s="20" t="s">
        <v>166</v>
      </c>
      <c r="H4" s="20" t="s">
        <v>167</v>
      </c>
      <c r="I4" s="20" t="s">
        <v>166</v>
      </c>
      <c r="J4" s="20" t="s">
        <v>166</v>
      </c>
      <c r="K4" s="20" t="s">
        <v>166</v>
      </c>
      <c r="L4" s="20" t="s">
        <v>166</v>
      </c>
    </row>
    <row r="5" spans="1:12" x14ac:dyDescent="0.35">
      <c r="A5" s="63"/>
      <c r="B5" s="17" t="s">
        <v>128</v>
      </c>
      <c r="C5" s="19"/>
      <c r="D5" s="20" t="s">
        <v>167</v>
      </c>
      <c r="E5" s="20" t="s">
        <v>167</v>
      </c>
      <c r="F5" s="20" t="s">
        <v>166</v>
      </c>
      <c r="G5" s="20" t="s">
        <v>166</v>
      </c>
      <c r="H5" s="20" t="s">
        <v>166</v>
      </c>
      <c r="I5" s="20" t="s">
        <v>166</v>
      </c>
      <c r="J5" s="20" t="s">
        <v>166</v>
      </c>
      <c r="K5" s="20" t="s">
        <v>166</v>
      </c>
      <c r="L5" s="20" t="s">
        <v>166</v>
      </c>
    </row>
    <row r="6" spans="1:12" x14ac:dyDescent="0.35">
      <c r="A6" s="63"/>
      <c r="B6" s="17" t="s">
        <v>161</v>
      </c>
      <c r="C6" s="19"/>
      <c r="D6" s="20" t="s">
        <v>167</v>
      </c>
      <c r="E6" s="20" t="s">
        <v>167</v>
      </c>
      <c r="F6" s="20" t="s">
        <v>166</v>
      </c>
      <c r="G6" s="20" t="s">
        <v>166</v>
      </c>
      <c r="H6" s="20" t="s">
        <v>167</v>
      </c>
      <c r="I6" s="20" t="s">
        <v>166</v>
      </c>
      <c r="J6" s="20" t="s">
        <v>166</v>
      </c>
      <c r="K6" s="20" t="s">
        <v>166</v>
      </c>
      <c r="L6" s="20" t="s">
        <v>166</v>
      </c>
    </row>
    <row r="7" spans="1:12" x14ac:dyDescent="0.35">
      <c r="A7" s="63"/>
      <c r="B7" s="17" t="s">
        <v>66</v>
      </c>
      <c r="C7" s="19"/>
      <c r="D7" s="20" t="s">
        <v>166</v>
      </c>
      <c r="E7" s="20" t="s">
        <v>167</v>
      </c>
      <c r="F7" s="20" t="s">
        <v>166</v>
      </c>
      <c r="G7" s="20" t="s">
        <v>167</v>
      </c>
      <c r="H7" s="20" t="s">
        <v>166</v>
      </c>
      <c r="I7" s="20" t="s">
        <v>166</v>
      </c>
      <c r="J7" s="20" t="s">
        <v>166</v>
      </c>
      <c r="K7" s="20" t="s">
        <v>166</v>
      </c>
      <c r="L7" s="20" t="s">
        <v>166</v>
      </c>
    </row>
    <row r="8" spans="1:12" x14ac:dyDescent="0.35">
      <c r="A8" s="63"/>
      <c r="B8" s="17" t="s">
        <v>47</v>
      </c>
      <c r="C8" s="19" t="s">
        <v>63</v>
      </c>
      <c r="D8" s="20" t="s">
        <v>166</v>
      </c>
      <c r="E8" s="20" t="s">
        <v>166</v>
      </c>
      <c r="F8" s="20" t="s">
        <v>167</v>
      </c>
      <c r="G8" s="20" t="s">
        <v>167</v>
      </c>
      <c r="H8" s="20" t="s">
        <v>166</v>
      </c>
      <c r="I8" s="20" t="s">
        <v>166</v>
      </c>
      <c r="J8" s="20" t="s">
        <v>166</v>
      </c>
      <c r="K8" s="20" t="s">
        <v>166</v>
      </c>
      <c r="L8" s="20" t="s">
        <v>166</v>
      </c>
    </row>
    <row r="9" spans="1:12" x14ac:dyDescent="0.35">
      <c r="A9" s="64"/>
      <c r="B9" s="17" t="s">
        <v>101</v>
      </c>
      <c r="C9" s="19" t="s">
        <v>67</v>
      </c>
      <c r="D9" s="20" t="s">
        <v>166</v>
      </c>
      <c r="E9" s="20" t="s">
        <v>166</v>
      </c>
      <c r="F9" s="20" t="s">
        <v>166</v>
      </c>
      <c r="G9" s="20" t="s">
        <v>167</v>
      </c>
      <c r="H9" s="20" t="s">
        <v>166</v>
      </c>
      <c r="I9" s="20" t="s">
        <v>166</v>
      </c>
      <c r="J9" s="20" t="s">
        <v>166</v>
      </c>
      <c r="K9" s="20" t="s">
        <v>166</v>
      </c>
      <c r="L9" s="20" t="s">
        <v>166</v>
      </c>
    </row>
    <row r="10" spans="1:12" x14ac:dyDescent="0.35">
      <c r="A10" s="65" t="s">
        <v>197</v>
      </c>
      <c r="B10" s="17" t="s">
        <v>129</v>
      </c>
      <c r="C10" s="19" t="s">
        <v>177</v>
      </c>
      <c r="D10" s="20" t="s">
        <v>166</v>
      </c>
      <c r="E10" s="20" t="s">
        <v>167</v>
      </c>
      <c r="F10" s="20" t="s">
        <v>166</v>
      </c>
      <c r="G10" s="20" t="s">
        <v>166</v>
      </c>
      <c r="H10" s="20" t="s">
        <v>166</v>
      </c>
      <c r="I10" s="20" t="s">
        <v>166</v>
      </c>
      <c r="J10" s="20" t="s">
        <v>166</v>
      </c>
      <c r="K10" s="20" t="s">
        <v>166</v>
      </c>
      <c r="L10" s="20" t="s">
        <v>166</v>
      </c>
    </row>
    <row r="11" spans="1:12" x14ac:dyDescent="0.35">
      <c r="A11" s="66"/>
      <c r="B11" s="17" t="s">
        <v>142</v>
      </c>
      <c r="C11" s="19"/>
      <c r="D11" s="20" t="s">
        <v>166</v>
      </c>
      <c r="E11" s="20" t="s">
        <v>167</v>
      </c>
      <c r="F11" s="20" t="s">
        <v>166</v>
      </c>
      <c r="G11" s="20" t="s">
        <v>166</v>
      </c>
      <c r="H11" s="20" t="s">
        <v>166</v>
      </c>
      <c r="I11" s="20" t="s">
        <v>166</v>
      </c>
      <c r="J11" s="20" t="s">
        <v>166</v>
      </c>
      <c r="K11" s="20" t="s">
        <v>166</v>
      </c>
      <c r="L11" s="20" t="s">
        <v>166</v>
      </c>
    </row>
    <row r="12" spans="1:12" x14ac:dyDescent="0.35">
      <c r="A12" s="66"/>
      <c r="B12" s="17" t="s">
        <v>159</v>
      </c>
      <c r="C12" s="19" t="s">
        <v>75</v>
      </c>
      <c r="D12" s="20" t="s">
        <v>166</v>
      </c>
      <c r="E12" s="20" t="s">
        <v>167</v>
      </c>
      <c r="F12" s="20" t="s">
        <v>167</v>
      </c>
      <c r="G12" s="20" t="s">
        <v>166</v>
      </c>
      <c r="H12" s="20" t="s">
        <v>166</v>
      </c>
      <c r="I12" s="20" t="s">
        <v>166</v>
      </c>
      <c r="J12" s="20" t="s">
        <v>166</v>
      </c>
      <c r="K12" s="20" t="s">
        <v>166</v>
      </c>
      <c r="L12" s="20" t="s">
        <v>166</v>
      </c>
    </row>
    <row r="13" spans="1:12" x14ac:dyDescent="0.35">
      <c r="A13" s="66"/>
      <c r="B13" s="17" t="s">
        <v>74</v>
      </c>
      <c r="C13" s="19" t="s">
        <v>67</v>
      </c>
      <c r="D13" s="20" t="s">
        <v>166</v>
      </c>
      <c r="E13" s="20" t="s">
        <v>166</v>
      </c>
      <c r="F13" s="20" t="s">
        <v>167</v>
      </c>
      <c r="G13" s="20" t="s">
        <v>166</v>
      </c>
      <c r="H13" s="20" t="s">
        <v>166</v>
      </c>
      <c r="I13" s="20" t="s">
        <v>166</v>
      </c>
      <c r="J13" s="20" t="s">
        <v>166</v>
      </c>
      <c r="K13" s="20" t="s">
        <v>166</v>
      </c>
      <c r="L13" s="20" t="s">
        <v>166</v>
      </c>
    </row>
    <row r="14" spans="1:12" x14ac:dyDescent="0.35">
      <c r="A14" s="67"/>
      <c r="B14" s="17" t="s">
        <v>160</v>
      </c>
      <c r="C14" s="19" t="s">
        <v>67</v>
      </c>
      <c r="D14" s="20" t="s">
        <v>166</v>
      </c>
      <c r="E14" s="20" t="s">
        <v>166</v>
      </c>
      <c r="F14" s="20" t="s">
        <v>167</v>
      </c>
      <c r="G14" s="20" t="s">
        <v>166</v>
      </c>
      <c r="H14" s="20" t="s">
        <v>166</v>
      </c>
      <c r="I14" s="20" t="s">
        <v>166</v>
      </c>
      <c r="J14" s="20" t="s">
        <v>167</v>
      </c>
      <c r="K14" s="20" t="s">
        <v>166</v>
      </c>
      <c r="L14" s="20" t="s">
        <v>166</v>
      </c>
    </row>
    <row r="15" spans="1:12" x14ac:dyDescent="0.35">
      <c r="A15" s="62" t="s">
        <v>198</v>
      </c>
      <c r="B15" s="17" t="s">
        <v>99</v>
      </c>
      <c r="C15" s="19" t="s">
        <v>68</v>
      </c>
      <c r="D15" s="20" t="s">
        <v>166</v>
      </c>
      <c r="E15" s="20" t="s">
        <v>166</v>
      </c>
      <c r="F15" s="20" t="s">
        <v>166</v>
      </c>
      <c r="G15" s="20" t="s">
        <v>166</v>
      </c>
      <c r="H15" s="20" t="s">
        <v>166</v>
      </c>
      <c r="I15" s="20" t="s">
        <v>166</v>
      </c>
      <c r="J15" s="20" t="s">
        <v>166</v>
      </c>
      <c r="K15" s="20" t="s">
        <v>166</v>
      </c>
      <c r="L15" s="20" t="s">
        <v>166</v>
      </c>
    </row>
    <row r="16" spans="1:12" x14ac:dyDescent="0.35">
      <c r="A16" s="63"/>
      <c r="B16" s="17" t="s">
        <v>82</v>
      </c>
      <c r="C16" s="19" t="s">
        <v>271</v>
      </c>
      <c r="D16" s="20" t="s">
        <v>166</v>
      </c>
      <c r="E16" s="20" t="s">
        <v>167</v>
      </c>
      <c r="F16" s="20" t="s">
        <v>166</v>
      </c>
      <c r="G16" s="20" t="s">
        <v>166</v>
      </c>
      <c r="H16" s="20" t="s">
        <v>166</v>
      </c>
      <c r="I16" s="20" t="s">
        <v>166</v>
      </c>
      <c r="J16" s="20" t="s">
        <v>166</v>
      </c>
      <c r="K16" s="20" t="s">
        <v>166</v>
      </c>
      <c r="L16" s="20" t="s">
        <v>166</v>
      </c>
    </row>
    <row r="17" spans="1:12" x14ac:dyDescent="0.35">
      <c r="A17" s="64"/>
      <c r="B17" s="17" t="s">
        <v>144</v>
      </c>
      <c r="C17" s="19" t="s">
        <v>199</v>
      </c>
      <c r="D17" s="20" t="s">
        <v>167</v>
      </c>
      <c r="E17" s="20" t="s">
        <v>166</v>
      </c>
      <c r="F17" s="20" t="s">
        <v>166</v>
      </c>
      <c r="G17" s="20" t="s">
        <v>166</v>
      </c>
      <c r="H17" s="20" t="s">
        <v>166</v>
      </c>
      <c r="I17" s="20" t="s">
        <v>166</v>
      </c>
      <c r="J17" s="20" t="s">
        <v>166</v>
      </c>
      <c r="K17" s="20" t="s">
        <v>166</v>
      </c>
      <c r="L17" s="20" t="s">
        <v>166</v>
      </c>
    </row>
    <row r="18" spans="1:12" x14ac:dyDescent="0.35">
      <c r="A18" s="68" t="s">
        <v>200</v>
      </c>
      <c r="B18" s="17" t="s">
        <v>140</v>
      </c>
      <c r="C18" s="19" t="s">
        <v>201</v>
      </c>
      <c r="D18" s="20" t="s">
        <v>166</v>
      </c>
      <c r="E18" s="20" t="s">
        <v>166</v>
      </c>
      <c r="F18" s="20" t="s">
        <v>166</v>
      </c>
      <c r="G18" s="20" t="s">
        <v>167</v>
      </c>
      <c r="H18" s="20" t="s">
        <v>166</v>
      </c>
      <c r="I18" s="20" t="s">
        <v>166</v>
      </c>
      <c r="J18" s="20" t="s">
        <v>166</v>
      </c>
      <c r="K18" s="20" t="s">
        <v>166</v>
      </c>
      <c r="L18" s="20" t="s">
        <v>166</v>
      </c>
    </row>
    <row r="19" spans="1:12" x14ac:dyDescent="0.35">
      <c r="A19" s="69"/>
      <c r="B19" s="36" t="s">
        <v>120</v>
      </c>
      <c r="C19" s="37" t="s">
        <v>201</v>
      </c>
      <c r="D19" s="38" t="s">
        <v>166</v>
      </c>
      <c r="E19" s="38" t="s">
        <v>166</v>
      </c>
      <c r="F19" s="38" t="s">
        <v>166</v>
      </c>
      <c r="G19" s="38" t="s">
        <v>167</v>
      </c>
      <c r="H19" s="38" t="s">
        <v>166</v>
      </c>
      <c r="I19" s="38" t="s">
        <v>166</v>
      </c>
      <c r="J19" s="38" t="s">
        <v>166</v>
      </c>
      <c r="K19" s="38" t="s">
        <v>166</v>
      </c>
      <c r="L19" s="38" t="s">
        <v>166</v>
      </c>
    </row>
  </sheetData>
  <mergeCells count="4">
    <mergeCell ref="A2:A9"/>
    <mergeCell ref="A10:A14"/>
    <mergeCell ref="A15:A17"/>
    <mergeCell ref="A18:A19"/>
  </mergeCells>
  <conditionalFormatting sqref="D2:L19">
    <cfRule type="containsText" dxfId="15" priority="1" operator="containsText" text="X">
      <formula>NOT(ISERROR(SEARCH("X",D2)))</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CA4B6-7F04-4D40-AF4F-5DE71D81349D}">
  <dimension ref="A1:N67"/>
  <sheetViews>
    <sheetView workbookViewId="0">
      <selection activeCell="O6" sqref="O6"/>
    </sheetView>
  </sheetViews>
  <sheetFormatPr defaultRowHeight="14.5" x14ac:dyDescent="0.35"/>
  <cols>
    <col min="1" max="1" width="23.7265625" bestFit="1" customWidth="1"/>
    <col min="2" max="2" width="25.453125" bestFit="1" customWidth="1"/>
    <col min="3" max="3" width="19.453125" bestFit="1" customWidth="1"/>
    <col min="4" max="4" width="22" bestFit="1" customWidth="1"/>
    <col min="5" max="5" width="86.453125" bestFit="1" customWidth="1"/>
    <col min="6" max="6" width="5.1796875" bestFit="1" customWidth="1"/>
    <col min="7" max="9" width="5.26953125" bestFit="1" customWidth="1"/>
    <col min="10" max="10" width="4.6328125" bestFit="1" customWidth="1"/>
    <col min="11" max="11" width="4.54296875" bestFit="1" customWidth="1"/>
    <col min="12" max="12" width="5.7265625" bestFit="1" customWidth="1"/>
    <col min="13" max="13" width="6.26953125" bestFit="1" customWidth="1"/>
    <col min="14" max="14" width="5.90625" bestFit="1" customWidth="1"/>
  </cols>
  <sheetData>
    <row r="1" spans="1:14" x14ac:dyDescent="0.35">
      <c r="A1" s="7" t="s">
        <v>162</v>
      </c>
      <c r="B1" s="8" t="s">
        <v>14</v>
      </c>
      <c r="C1" s="7" t="s">
        <v>15</v>
      </c>
      <c r="D1" s="7" t="s">
        <v>164</v>
      </c>
      <c r="E1" s="7" t="s">
        <v>202</v>
      </c>
      <c r="F1" s="9" t="s">
        <v>272</v>
      </c>
      <c r="G1" s="9" t="s">
        <v>24</v>
      </c>
      <c r="H1" s="9" t="s">
        <v>28</v>
      </c>
      <c r="I1" s="9" t="s">
        <v>32</v>
      </c>
      <c r="J1" s="9" t="s">
        <v>273</v>
      </c>
      <c r="K1" s="9" t="s">
        <v>39</v>
      </c>
      <c r="L1" s="10" t="s">
        <v>42</v>
      </c>
      <c r="M1" s="9" t="s">
        <v>45</v>
      </c>
      <c r="N1" s="10" t="s">
        <v>274</v>
      </c>
    </row>
    <row r="2" spans="1:14" x14ac:dyDescent="0.35">
      <c r="A2" s="11" t="s">
        <v>165</v>
      </c>
      <c r="B2" s="12" t="s">
        <v>106</v>
      </c>
      <c r="C2" s="11" t="s">
        <v>107</v>
      </c>
      <c r="D2" s="11"/>
      <c r="E2" s="11" t="s">
        <v>203</v>
      </c>
      <c r="F2" s="13" t="str">
        <f t="shared" ref="F2:F33" si="0">IF(OR(ISNUMBER(SEARCH("URT",E2)),ISNUMBER(SEARCH("LRT",E2)),ISNUMBER(SEARCH("RT ",E2))),"X","")</f>
        <v>X</v>
      </c>
      <c r="G2" s="13" t="str">
        <f t="shared" ref="G2:G33" si="1">IF(OR(ISNUMBER(SEARCH("CNS",E2)),ISNUMBER(SEARCH("PNS",E2)),ISNUMBER(SEARCH("neuro",E2))),"X","")</f>
        <v/>
      </c>
      <c r="H2" s="13" t="str">
        <f t="shared" ref="H2:H33" si="2">IF(OR(ISNUMBER(SEARCH("[A1]",E2)),ISNUMBER(SEARCH("[A2]",E2))),"X","")</f>
        <v/>
      </c>
      <c r="I2" s="13" t="str">
        <f>IF(ISNUMBER(SEARCH("[SKN]",E2)),"X","")</f>
        <v/>
      </c>
      <c r="J2" s="13" t="str">
        <f t="shared" ref="J2:J33" si="3">IF(ISNUMBER(SEARCH("eye",E2)),"X","")</f>
        <v/>
      </c>
      <c r="K2" s="13" t="str">
        <f t="shared" ref="K2:K33" si="4">IF(ISNUMBER(SEARCH("Skin",E2)),"X","")</f>
        <v/>
      </c>
      <c r="L2" s="14" t="str">
        <f t="shared" ref="L2:L33" si="5">IF(ISNUMBER(SEARCH("Lung",E2)),"X","")</f>
        <v/>
      </c>
      <c r="M2" s="13" t="str">
        <f t="shared" ref="M2:M33" si="6">IF(OR(ISNUMBER(SEARCH("DSEN",E2)),ISNUMBER(SEARCH("RSEN",E2))),"X","")</f>
        <v/>
      </c>
      <c r="N2" s="14" t="str">
        <f>IF(ISNUMBER(SEARCH("Pulm func",E2)),"X","")</f>
        <v/>
      </c>
    </row>
    <row r="3" spans="1:14" x14ac:dyDescent="0.35">
      <c r="A3" s="11" t="s">
        <v>165</v>
      </c>
      <c r="B3" s="12" t="s">
        <v>108</v>
      </c>
      <c r="C3" s="11" t="s">
        <v>109</v>
      </c>
      <c r="D3" s="11" t="s">
        <v>169</v>
      </c>
      <c r="E3" s="11" t="s">
        <v>204</v>
      </c>
      <c r="F3" s="13" t="str">
        <f t="shared" si="0"/>
        <v>X</v>
      </c>
      <c r="G3" s="13" t="str">
        <f t="shared" si="1"/>
        <v/>
      </c>
      <c r="H3" s="13" t="str">
        <f t="shared" si="2"/>
        <v/>
      </c>
      <c r="I3" s="13" t="str">
        <f>IF(ISNUMBER(SEARCH("[SKN]",E3)),"X","")</f>
        <v>X</v>
      </c>
      <c r="J3" s="13" t="str">
        <f t="shared" si="3"/>
        <v>X</v>
      </c>
      <c r="K3" s="13" t="str">
        <f t="shared" si="4"/>
        <v>X</v>
      </c>
      <c r="L3" s="14" t="str">
        <f t="shared" si="5"/>
        <v/>
      </c>
      <c r="M3" s="13" t="str">
        <f t="shared" si="6"/>
        <v/>
      </c>
      <c r="N3" s="14" t="str">
        <f>IF(ISNUMBER(SEARCH("Pulm func",E3)),"X","")</f>
        <v/>
      </c>
    </row>
    <row r="4" spans="1:14" x14ac:dyDescent="0.35">
      <c r="A4" s="11" t="s">
        <v>165</v>
      </c>
      <c r="B4" s="12" t="s">
        <v>132</v>
      </c>
      <c r="C4" s="11" t="s">
        <v>133</v>
      </c>
      <c r="D4" s="11" t="s">
        <v>168</v>
      </c>
      <c r="E4" s="11" t="s">
        <v>205</v>
      </c>
      <c r="F4" s="13" t="str">
        <f t="shared" si="0"/>
        <v>X</v>
      </c>
      <c r="G4" s="13" t="str">
        <f t="shared" si="1"/>
        <v/>
      </c>
      <c r="H4" s="13" t="str">
        <f t="shared" si="2"/>
        <v/>
      </c>
      <c r="I4" s="13" t="str">
        <f>IF(ISNUMBER(SEARCH("[SKN]",E4)),"X","")</f>
        <v/>
      </c>
      <c r="J4" s="13" t="str">
        <f t="shared" si="3"/>
        <v>X</v>
      </c>
      <c r="K4" s="13" t="str">
        <f t="shared" si="4"/>
        <v/>
      </c>
      <c r="L4" s="14" t="str">
        <f t="shared" si="5"/>
        <v/>
      </c>
      <c r="M4" s="13" t="str">
        <f t="shared" si="6"/>
        <v/>
      </c>
      <c r="N4" s="14" t="str">
        <f>IF(ISNUMBER(SEARCH("Pulm func",E4)),"X","")</f>
        <v/>
      </c>
    </row>
    <row r="5" spans="1:14" x14ac:dyDescent="0.35">
      <c r="A5" s="11" t="s">
        <v>165</v>
      </c>
      <c r="B5" s="12" t="s">
        <v>145</v>
      </c>
      <c r="C5" s="11" t="s">
        <v>145</v>
      </c>
      <c r="D5" s="11"/>
      <c r="E5" s="11" t="s">
        <v>206</v>
      </c>
      <c r="F5" s="13" t="str">
        <f t="shared" si="0"/>
        <v/>
      </c>
      <c r="G5" s="13" t="str">
        <f t="shared" si="1"/>
        <v/>
      </c>
      <c r="H5" s="13" t="str">
        <f t="shared" si="2"/>
        <v/>
      </c>
      <c r="I5" s="13" t="str">
        <f>IF(ISNUMBER(SEARCH("[SKN]",E5)),"X","")</f>
        <v/>
      </c>
      <c r="J5" s="13" t="str">
        <f t="shared" si="3"/>
        <v>X</v>
      </c>
      <c r="K5" s="13" t="str">
        <f>IF(ISNUMBER(SEARCH("Skin",E5)),"X","")</f>
        <v>X</v>
      </c>
      <c r="L5" s="14" t="str">
        <f t="shared" si="5"/>
        <v/>
      </c>
      <c r="M5" s="13" t="str">
        <f t="shared" si="6"/>
        <v/>
      </c>
      <c r="N5" s="14" t="str">
        <f>IF(ISNUMBER(SEARCH("Pulm func",E5)),"X","")</f>
        <v/>
      </c>
    </row>
    <row r="6" spans="1:14" x14ac:dyDescent="0.35">
      <c r="A6" s="11" t="s">
        <v>165</v>
      </c>
      <c r="B6" s="12" t="s">
        <v>155</v>
      </c>
      <c r="C6" s="11" t="s">
        <v>156</v>
      </c>
      <c r="D6" s="11"/>
      <c r="E6" s="11" t="s">
        <v>207</v>
      </c>
      <c r="F6" s="13" t="str">
        <f t="shared" si="0"/>
        <v/>
      </c>
      <c r="G6" s="13" t="str">
        <f t="shared" si="1"/>
        <v/>
      </c>
      <c r="H6" s="13" t="str">
        <f t="shared" si="2"/>
        <v>X</v>
      </c>
      <c r="I6" s="13" t="str">
        <f t="shared" ref="I6:I37" si="7">IF(ISNUMBER(SEARCH("[SKN]",E6)),"X","")</f>
        <v/>
      </c>
      <c r="J6" s="13" t="str">
        <f t="shared" si="3"/>
        <v/>
      </c>
      <c r="K6" s="13" t="str">
        <f t="shared" si="4"/>
        <v/>
      </c>
      <c r="L6" s="14" t="str">
        <f t="shared" si="5"/>
        <v/>
      </c>
      <c r="M6" s="13" t="str">
        <f t="shared" si="6"/>
        <v/>
      </c>
      <c r="N6" s="14" t="str">
        <f>IF(ISNUMBER(SEARCH("Pulm func",E6)),"X","")</f>
        <v>X</v>
      </c>
    </row>
    <row r="7" spans="1:14" x14ac:dyDescent="0.35">
      <c r="A7" s="11" t="s">
        <v>170</v>
      </c>
      <c r="B7" s="12" t="s">
        <v>116</v>
      </c>
      <c r="C7" s="11" t="s">
        <v>117</v>
      </c>
      <c r="D7" s="11"/>
      <c r="E7" s="11" t="s">
        <v>208</v>
      </c>
      <c r="F7" s="13" t="str">
        <f t="shared" si="0"/>
        <v>X</v>
      </c>
      <c r="G7" s="13" t="str">
        <f t="shared" si="1"/>
        <v>X</v>
      </c>
      <c r="H7" s="13" t="str">
        <f t="shared" si="2"/>
        <v/>
      </c>
      <c r="I7" s="13" t="str">
        <f t="shared" si="7"/>
        <v/>
      </c>
      <c r="J7" s="13" t="str">
        <f t="shared" si="3"/>
        <v>X</v>
      </c>
      <c r="K7" s="13" t="str">
        <f t="shared" si="4"/>
        <v/>
      </c>
      <c r="L7" s="14" t="str">
        <f t="shared" si="5"/>
        <v/>
      </c>
      <c r="M7" s="13" t="str">
        <f t="shared" si="6"/>
        <v/>
      </c>
      <c r="N7" s="14" t="str">
        <f>IF(ISNUMBER(SEARCH("Pulm func",E7)),"X","")</f>
        <v/>
      </c>
    </row>
    <row r="8" spans="1:14" x14ac:dyDescent="0.35">
      <c r="A8" s="11" t="s">
        <v>170</v>
      </c>
      <c r="B8" s="12" t="s">
        <v>125</v>
      </c>
      <c r="C8" s="11" t="s">
        <v>126</v>
      </c>
      <c r="D8" s="11" t="s">
        <v>171</v>
      </c>
      <c r="E8" s="11" t="s">
        <v>209</v>
      </c>
      <c r="F8" s="13" t="str">
        <f t="shared" si="0"/>
        <v/>
      </c>
      <c r="G8" s="13" t="str">
        <f t="shared" si="1"/>
        <v/>
      </c>
      <c r="H8" s="13" t="str">
        <f t="shared" si="2"/>
        <v/>
      </c>
      <c r="I8" s="13" t="str">
        <f t="shared" si="7"/>
        <v>X</v>
      </c>
      <c r="J8" s="13" t="str">
        <f t="shared" si="3"/>
        <v>X</v>
      </c>
      <c r="K8" s="13" t="str">
        <f t="shared" si="4"/>
        <v/>
      </c>
      <c r="L8" s="14" t="str">
        <f t="shared" si="5"/>
        <v/>
      </c>
      <c r="M8" s="13" t="str">
        <f t="shared" si="6"/>
        <v/>
      </c>
      <c r="N8" s="14" t="str">
        <f>IF(ISNUMBER(SEARCH("Pulm func",E8)),"X","")</f>
        <v/>
      </c>
    </row>
    <row r="9" spans="1:14" x14ac:dyDescent="0.35">
      <c r="A9" s="11" t="s">
        <v>170</v>
      </c>
      <c r="B9" s="12" t="s">
        <v>143</v>
      </c>
      <c r="C9" s="11" t="s">
        <v>143</v>
      </c>
      <c r="D9" s="11"/>
      <c r="E9" s="11" t="s">
        <v>210</v>
      </c>
      <c r="F9" s="13" t="str">
        <f t="shared" si="0"/>
        <v>X</v>
      </c>
      <c r="G9" s="13" t="str">
        <f t="shared" si="1"/>
        <v>X</v>
      </c>
      <c r="H9" s="13" t="str">
        <f t="shared" si="2"/>
        <v/>
      </c>
      <c r="I9" s="13" t="str">
        <f t="shared" si="7"/>
        <v>X</v>
      </c>
      <c r="J9" s="13" t="str">
        <f t="shared" si="3"/>
        <v/>
      </c>
      <c r="K9" s="13" t="str">
        <f t="shared" si="4"/>
        <v/>
      </c>
      <c r="L9" s="14" t="str">
        <f t="shared" si="5"/>
        <v>X</v>
      </c>
      <c r="M9" s="13" t="str">
        <f t="shared" si="6"/>
        <v/>
      </c>
      <c r="N9" s="14" t="str">
        <f>IF(ISNUMBER(SEARCH("Pulm func",E9)),"X","")</f>
        <v/>
      </c>
    </row>
    <row r="10" spans="1:14" x14ac:dyDescent="0.35">
      <c r="A10" s="11" t="s">
        <v>173</v>
      </c>
      <c r="B10" s="12" t="s">
        <v>61</v>
      </c>
      <c r="C10" s="11" t="s">
        <v>62</v>
      </c>
      <c r="D10" s="11"/>
      <c r="E10" s="11" t="s">
        <v>203</v>
      </c>
      <c r="F10" s="13" t="str">
        <f t="shared" si="0"/>
        <v>X</v>
      </c>
      <c r="G10" s="13" t="str">
        <f t="shared" si="1"/>
        <v/>
      </c>
      <c r="H10" s="13" t="str">
        <f t="shared" si="2"/>
        <v/>
      </c>
      <c r="I10" s="13" t="str">
        <f t="shared" si="7"/>
        <v/>
      </c>
      <c r="J10" s="13" t="str">
        <f t="shared" si="3"/>
        <v/>
      </c>
      <c r="K10" s="13" t="str">
        <f t="shared" si="4"/>
        <v/>
      </c>
      <c r="L10" s="14" t="str">
        <f t="shared" si="5"/>
        <v/>
      </c>
      <c r="M10" s="13" t="str">
        <f t="shared" si="6"/>
        <v/>
      </c>
      <c r="N10" s="14" t="str">
        <f>IF(ISNUMBER(SEARCH("Pulm func",E10)),"X","")</f>
        <v/>
      </c>
    </row>
    <row r="11" spans="1:14" x14ac:dyDescent="0.35">
      <c r="A11" s="11" t="s">
        <v>173</v>
      </c>
      <c r="B11" s="12" t="s">
        <v>150</v>
      </c>
      <c r="C11" s="11" t="s">
        <v>151</v>
      </c>
      <c r="D11" s="11"/>
      <c r="E11" s="11" t="s">
        <v>211</v>
      </c>
      <c r="F11" s="13" t="str">
        <f t="shared" si="0"/>
        <v>X</v>
      </c>
      <c r="G11" s="13" t="str">
        <f t="shared" si="1"/>
        <v/>
      </c>
      <c r="H11" s="13" t="str">
        <f t="shared" si="2"/>
        <v/>
      </c>
      <c r="I11" s="13" t="str">
        <f t="shared" si="7"/>
        <v/>
      </c>
      <c r="J11" s="13" t="str">
        <f t="shared" si="3"/>
        <v>X</v>
      </c>
      <c r="K11" s="13" t="str">
        <f>IF(ISNUMBER(SEARCH("Skin",E11)),"X","")</f>
        <v>X</v>
      </c>
      <c r="L11" s="14" t="str">
        <f t="shared" si="5"/>
        <v/>
      </c>
      <c r="M11" s="13" t="str">
        <f t="shared" si="6"/>
        <v/>
      </c>
      <c r="N11" s="14" t="str">
        <f>IF(ISNUMBER(SEARCH("Pulm func",E11)),"X","")</f>
        <v/>
      </c>
    </row>
    <row r="12" spans="1:14" x14ac:dyDescent="0.35">
      <c r="A12" s="11" t="s">
        <v>174</v>
      </c>
      <c r="B12" s="12" t="s">
        <v>77</v>
      </c>
      <c r="C12" s="11" t="s">
        <v>78</v>
      </c>
      <c r="D12" s="11" t="s">
        <v>175</v>
      </c>
      <c r="E12" s="11" t="s">
        <v>212</v>
      </c>
      <c r="F12" s="13" t="str">
        <f t="shared" si="0"/>
        <v>X</v>
      </c>
      <c r="G12" s="13" t="str">
        <f t="shared" si="1"/>
        <v/>
      </c>
      <c r="H12" s="13" t="str">
        <f t="shared" si="2"/>
        <v/>
      </c>
      <c r="I12" s="13" t="str">
        <f t="shared" si="7"/>
        <v/>
      </c>
      <c r="J12" s="13" t="str">
        <f t="shared" si="3"/>
        <v/>
      </c>
      <c r="K12" s="13" t="str">
        <f t="shared" si="4"/>
        <v/>
      </c>
      <c r="L12" s="14" t="str">
        <f t="shared" si="5"/>
        <v/>
      </c>
      <c r="M12" s="13" t="str">
        <f t="shared" si="6"/>
        <v/>
      </c>
      <c r="N12" s="14" t="str">
        <f>IF(ISNUMBER(SEARCH("Pulm func",E12)),"X","")</f>
        <v/>
      </c>
    </row>
    <row r="13" spans="1:14" x14ac:dyDescent="0.35">
      <c r="A13" s="11" t="s">
        <v>180</v>
      </c>
      <c r="B13" s="12" t="s">
        <v>23</v>
      </c>
      <c r="C13" s="11" t="s">
        <v>23</v>
      </c>
      <c r="D13" s="15"/>
      <c r="E13" s="11" t="s">
        <v>213</v>
      </c>
      <c r="F13" s="13" t="str">
        <f t="shared" si="0"/>
        <v/>
      </c>
      <c r="G13" s="13" t="str">
        <f t="shared" si="1"/>
        <v>X</v>
      </c>
      <c r="H13" s="13" t="str">
        <f t="shared" si="2"/>
        <v>X</v>
      </c>
      <c r="I13" s="13" t="str">
        <f t="shared" si="7"/>
        <v>X</v>
      </c>
      <c r="J13" s="13" t="str">
        <f t="shared" si="3"/>
        <v/>
      </c>
      <c r="K13" s="13" t="str">
        <f t="shared" si="4"/>
        <v/>
      </c>
      <c r="L13" s="14" t="str">
        <f t="shared" si="5"/>
        <v/>
      </c>
      <c r="M13" s="13" t="str">
        <f t="shared" si="6"/>
        <v/>
      </c>
      <c r="N13" s="14" t="str">
        <f>IF(ISNUMBER(SEARCH("Pulm func",E13)),"X","")</f>
        <v/>
      </c>
    </row>
    <row r="14" spans="1:14" x14ac:dyDescent="0.35">
      <c r="A14" s="11" t="s">
        <v>180</v>
      </c>
      <c r="B14" s="12" t="s">
        <v>51</v>
      </c>
      <c r="C14" s="11" t="s">
        <v>51</v>
      </c>
      <c r="D14" s="15"/>
      <c r="E14" s="11" t="s">
        <v>266</v>
      </c>
      <c r="F14" s="13" t="str">
        <f t="shared" si="0"/>
        <v/>
      </c>
      <c r="G14" s="13" t="str">
        <f t="shared" si="1"/>
        <v/>
      </c>
      <c r="H14" s="13" t="str">
        <f t="shared" si="2"/>
        <v>X</v>
      </c>
      <c r="I14" s="13" t="str">
        <f t="shared" si="7"/>
        <v/>
      </c>
      <c r="J14" s="13" t="str">
        <f t="shared" si="3"/>
        <v/>
      </c>
      <c r="K14" s="13" t="str">
        <f t="shared" si="4"/>
        <v/>
      </c>
      <c r="L14" s="14" t="str">
        <f t="shared" si="5"/>
        <v/>
      </c>
      <c r="M14" s="13" t="str">
        <f t="shared" si="6"/>
        <v/>
      </c>
      <c r="N14" s="14" t="str">
        <f>IF(ISNUMBER(SEARCH("Pulm func",E14)),"X","")</f>
        <v/>
      </c>
    </row>
    <row r="15" spans="1:14" x14ac:dyDescent="0.35">
      <c r="A15" s="11" t="s">
        <v>180</v>
      </c>
      <c r="B15" s="12" t="s">
        <v>102</v>
      </c>
      <c r="C15" s="11" t="s">
        <v>102</v>
      </c>
      <c r="D15" s="15"/>
      <c r="E15" s="11" t="s">
        <v>203</v>
      </c>
      <c r="F15" s="13" t="str">
        <f t="shared" si="0"/>
        <v>X</v>
      </c>
      <c r="G15" s="13" t="str">
        <f t="shared" si="1"/>
        <v/>
      </c>
      <c r="H15" s="13" t="str">
        <f t="shared" si="2"/>
        <v/>
      </c>
      <c r="I15" s="13" t="str">
        <f t="shared" si="7"/>
        <v/>
      </c>
      <c r="J15" s="13" t="str">
        <f t="shared" si="3"/>
        <v/>
      </c>
      <c r="K15" s="13" t="str">
        <f t="shared" si="4"/>
        <v/>
      </c>
      <c r="L15" s="14" t="str">
        <f t="shared" si="5"/>
        <v/>
      </c>
      <c r="M15" s="13" t="str">
        <f t="shared" si="6"/>
        <v/>
      </c>
      <c r="N15" s="14" t="str">
        <f>IF(ISNUMBER(SEARCH("Pulm func",E15)),"X","")</f>
        <v/>
      </c>
    </row>
    <row r="16" spans="1:14" x14ac:dyDescent="0.35">
      <c r="A16" s="11" t="s">
        <v>180</v>
      </c>
      <c r="B16" s="12" t="s">
        <v>105</v>
      </c>
      <c r="C16" s="11" t="s">
        <v>105</v>
      </c>
      <c r="D16" s="15"/>
      <c r="E16" s="11" t="s">
        <v>214</v>
      </c>
      <c r="F16" s="13" t="str">
        <f t="shared" si="0"/>
        <v>X</v>
      </c>
      <c r="G16" s="13" t="str">
        <f t="shared" si="1"/>
        <v>X</v>
      </c>
      <c r="H16" s="13" t="str">
        <f t="shared" si="2"/>
        <v/>
      </c>
      <c r="I16" s="13" t="str">
        <f t="shared" si="7"/>
        <v/>
      </c>
      <c r="J16" s="13" t="str">
        <f t="shared" si="3"/>
        <v>X</v>
      </c>
      <c r="K16" s="13" t="str">
        <f>IF(ISNUMBER(SEARCH("Skin",E16)),"X","")</f>
        <v>X</v>
      </c>
      <c r="L16" s="14" t="str">
        <f t="shared" si="5"/>
        <v/>
      </c>
      <c r="M16" s="13" t="str">
        <f t="shared" si="6"/>
        <v>X</v>
      </c>
      <c r="N16" s="14" t="str">
        <f>IF(ISNUMBER(SEARCH("Pulm func",E16)),"X","")</f>
        <v/>
      </c>
    </row>
    <row r="17" spans="1:14" x14ac:dyDescent="0.35">
      <c r="A17" s="11" t="s">
        <v>180</v>
      </c>
      <c r="B17" s="12" t="s">
        <v>38</v>
      </c>
      <c r="C17" s="11" t="s">
        <v>38</v>
      </c>
      <c r="D17" s="11" t="s">
        <v>183</v>
      </c>
      <c r="E17" s="11" t="s">
        <v>215</v>
      </c>
      <c r="F17" s="13" t="str">
        <f t="shared" si="0"/>
        <v/>
      </c>
      <c r="G17" s="13" t="str">
        <f t="shared" si="1"/>
        <v/>
      </c>
      <c r="H17" s="13" t="str">
        <f t="shared" si="2"/>
        <v/>
      </c>
      <c r="I17" s="13" t="str">
        <f t="shared" si="7"/>
        <v>X</v>
      </c>
      <c r="J17" s="13" t="str">
        <f t="shared" si="3"/>
        <v/>
      </c>
      <c r="K17" s="13" t="str">
        <f t="shared" si="4"/>
        <v/>
      </c>
      <c r="L17" s="14" t="str">
        <f t="shared" si="5"/>
        <v/>
      </c>
      <c r="M17" s="13" t="str">
        <f t="shared" si="6"/>
        <v/>
      </c>
      <c r="N17" s="14" t="str">
        <f>IF(ISNUMBER(SEARCH("Pulm func",E17)),"X","")</f>
        <v/>
      </c>
    </row>
    <row r="18" spans="1:14" x14ac:dyDescent="0.35">
      <c r="A18" s="11" t="s">
        <v>180</v>
      </c>
      <c r="B18" s="12" t="s">
        <v>27</v>
      </c>
      <c r="C18" s="11" t="s">
        <v>27</v>
      </c>
      <c r="D18" s="15"/>
      <c r="E18" s="11" t="s">
        <v>216</v>
      </c>
      <c r="F18" s="13" t="str">
        <f t="shared" si="0"/>
        <v>X</v>
      </c>
      <c r="G18" s="13" t="str">
        <f t="shared" si="1"/>
        <v>X</v>
      </c>
      <c r="H18" s="13" t="str">
        <f t="shared" si="2"/>
        <v/>
      </c>
      <c r="I18" s="13" t="str">
        <f t="shared" si="7"/>
        <v>X</v>
      </c>
      <c r="J18" s="13" t="str">
        <f t="shared" si="3"/>
        <v/>
      </c>
      <c r="K18" s="13" t="str">
        <f t="shared" si="4"/>
        <v/>
      </c>
      <c r="L18" s="14" t="str">
        <f t="shared" si="5"/>
        <v/>
      </c>
      <c r="M18" s="13" t="str">
        <f t="shared" si="6"/>
        <v/>
      </c>
      <c r="N18" s="14" t="str">
        <f>IF(ISNUMBER(SEARCH("Pulm func",E18)),"X","")</f>
        <v/>
      </c>
    </row>
    <row r="19" spans="1:14" x14ac:dyDescent="0.35">
      <c r="A19" s="11" t="s">
        <v>180</v>
      </c>
      <c r="B19" s="12" t="s">
        <v>100</v>
      </c>
      <c r="C19" s="11" t="s">
        <v>100</v>
      </c>
      <c r="D19" s="11" t="s">
        <v>52</v>
      </c>
      <c r="E19" s="11" t="s">
        <v>217</v>
      </c>
      <c r="F19" s="13" t="str">
        <f t="shared" si="0"/>
        <v/>
      </c>
      <c r="G19" s="13" t="str">
        <f t="shared" si="1"/>
        <v/>
      </c>
      <c r="H19" s="13" t="str">
        <f t="shared" si="2"/>
        <v/>
      </c>
      <c r="I19" s="13" t="str">
        <f t="shared" si="7"/>
        <v/>
      </c>
      <c r="J19" s="13" t="str">
        <f t="shared" si="3"/>
        <v/>
      </c>
      <c r="K19" s="13" t="str">
        <f t="shared" si="4"/>
        <v/>
      </c>
      <c r="L19" s="14" t="str">
        <f t="shared" si="5"/>
        <v>X</v>
      </c>
      <c r="M19" s="13" t="str">
        <f t="shared" si="6"/>
        <v/>
      </c>
      <c r="N19" s="14" t="str">
        <f>IF(ISNUMBER(SEARCH("Pulm func",E19)),"X","")</f>
        <v/>
      </c>
    </row>
    <row r="20" spans="1:14" x14ac:dyDescent="0.35">
      <c r="A20" s="11" t="s">
        <v>180</v>
      </c>
      <c r="B20" s="12" t="s">
        <v>104</v>
      </c>
      <c r="C20" s="11" t="s">
        <v>182</v>
      </c>
      <c r="D20" s="15"/>
      <c r="E20" s="11" t="s">
        <v>218</v>
      </c>
      <c r="F20" s="13" t="str">
        <f t="shared" si="0"/>
        <v>X</v>
      </c>
      <c r="G20" s="13" t="str">
        <f t="shared" si="1"/>
        <v/>
      </c>
      <c r="H20" s="13" t="str">
        <f t="shared" si="2"/>
        <v>X</v>
      </c>
      <c r="I20" s="13" t="str">
        <f t="shared" si="7"/>
        <v/>
      </c>
      <c r="J20" s="13" t="str">
        <f t="shared" si="3"/>
        <v>X</v>
      </c>
      <c r="K20" s="13" t="str">
        <f t="shared" si="4"/>
        <v/>
      </c>
      <c r="L20" s="14" t="str">
        <f t="shared" si="5"/>
        <v/>
      </c>
      <c r="M20" s="13" t="str">
        <f t="shared" si="6"/>
        <v>X</v>
      </c>
      <c r="N20" s="14" t="str">
        <f>IF(ISNUMBER(SEARCH("Pulm func",E20)),"X","")</f>
        <v/>
      </c>
    </row>
    <row r="21" spans="1:14" x14ac:dyDescent="0.35">
      <c r="A21" s="11" t="s">
        <v>180</v>
      </c>
      <c r="B21" s="12" t="s">
        <v>112</v>
      </c>
      <c r="C21" s="11" t="s">
        <v>181</v>
      </c>
      <c r="D21" s="15"/>
      <c r="E21" s="11" t="s">
        <v>219</v>
      </c>
      <c r="F21" s="13" t="str">
        <f t="shared" si="0"/>
        <v>X</v>
      </c>
      <c r="G21" s="13" t="str">
        <f t="shared" si="1"/>
        <v/>
      </c>
      <c r="H21" s="13" t="str">
        <f t="shared" si="2"/>
        <v/>
      </c>
      <c r="I21" s="13" t="str">
        <f t="shared" si="7"/>
        <v/>
      </c>
      <c r="J21" s="13" t="str">
        <f t="shared" si="3"/>
        <v>X</v>
      </c>
      <c r="K21" s="13" t="str">
        <f>IF(ISNUMBER(SEARCH("Skin",E21)),"X","")</f>
        <v>X</v>
      </c>
      <c r="L21" s="14" t="str">
        <f t="shared" si="5"/>
        <v/>
      </c>
      <c r="M21" s="13" t="str">
        <f t="shared" si="6"/>
        <v/>
      </c>
      <c r="N21" s="14" t="str">
        <f>IF(ISNUMBER(SEARCH("Pulm func",E21)),"X","")</f>
        <v/>
      </c>
    </row>
    <row r="22" spans="1:14" x14ac:dyDescent="0.35">
      <c r="A22" s="11" t="s">
        <v>180</v>
      </c>
      <c r="B22" s="12" t="s">
        <v>152</v>
      </c>
      <c r="C22" s="11" t="s">
        <v>152</v>
      </c>
      <c r="D22" s="11" t="s">
        <v>184</v>
      </c>
      <c r="E22" s="11" t="s">
        <v>220</v>
      </c>
      <c r="F22" s="13" t="str">
        <f t="shared" si="0"/>
        <v>X</v>
      </c>
      <c r="G22" s="13" t="str">
        <f t="shared" si="1"/>
        <v>X</v>
      </c>
      <c r="H22" s="13" t="str">
        <f t="shared" si="2"/>
        <v/>
      </c>
      <c r="I22" s="13" t="str">
        <f t="shared" si="7"/>
        <v/>
      </c>
      <c r="J22" s="13" t="str">
        <f t="shared" si="3"/>
        <v/>
      </c>
      <c r="K22" s="13" t="str">
        <f t="shared" si="4"/>
        <v/>
      </c>
      <c r="L22" s="14" t="str">
        <f t="shared" si="5"/>
        <v/>
      </c>
      <c r="M22" s="13" t="str">
        <f t="shared" si="6"/>
        <v/>
      </c>
      <c r="N22" s="14" t="str">
        <f>IF(ISNUMBER(SEARCH("Pulm func",E22)),"X","")</f>
        <v/>
      </c>
    </row>
    <row r="23" spans="1:14" x14ac:dyDescent="0.35">
      <c r="A23" s="11" t="s">
        <v>115</v>
      </c>
      <c r="B23" s="12" t="s">
        <v>115</v>
      </c>
      <c r="C23" s="11" t="s">
        <v>115</v>
      </c>
      <c r="D23" s="11"/>
      <c r="E23" s="11" t="s">
        <v>221</v>
      </c>
      <c r="F23" s="13" t="str">
        <f t="shared" si="0"/>
        <v>X</v>
      </c>
      <c r="G23" s="13" t="str">
        <f t="shared" si="1"/>
        <v/>
      </c>
      <c r="H23" s="13" t="str">
        <f t="shared" si="2"/>
        <v/>
      </c>
      <c r="I23" s="13" t="str">
        <f t="shared" si="7"/>
        <v>X</v>
      </c>
      <c r="J23" s="13" t="str">
        <f t="shared" si="3"/>
        <v>X</v>
      </c>
      <c r="K23" s="13" t="str">
        <f t="shared" si="4"/>
        <v/>
      </c>
      <c r="L23" s="14" t="str">
        <f t="shared" si="5"/>
        <v/>
      </c>
      <c r="M23" s="13" t="str">
        <f t="shared" si="6"/>
        <v>X</v>
      </c>
      <c r="N23" s="14" t="str">
        <f>IF(ISNUMBER(SEARCH("Pulm func",E23)),"X","")</f>
        <v/>
      </c>
    </row>
    <row r="24" spans="1:14" x14ac:dyDescent="0.35">
      <c r="A24" s="11" t="s">
        <v>185</v>
      </c>
      <c r="B24" s="12" t="s">
        <v>30</v>
      </c>
      <c r="C24" s="11" t="s">
        <v>31</v>
      </c>
      <c r="D24" s="11" t="s">
        <v>83</v>
      </c>
      <c r="E24" s="11" t="s">
        <v>222</v>
      </c>
      <c r="F24" s="13" t="str">
        <f t="shared" si="0"/>
        <v>X</v>
      </c>
      <c r="G24" s="13" t="str">
        <f t="shared" si="1"/>
        <v>X</v>
      </c>
      <c r="H24" s="13" t="str">
        <f t="shared" si="2"/>
        <v/>
      </c>
      <c r="I24" s="13" t="str">
        <f t="shared" si="7"/>
        <v/>
      </c>
      <c r="J24" s="13" t="str">
        <f t="shared" si="3"/>
        <v/>
      </c>
      <c r="K24" s="13" t="str">
        <f t="shared" si="4"/>
        <v/>
      </c>
      <c r="L24" s="14" t="str">
        <f t="shared" si="5"/>
        <v/>
      </c>
      <c r="M24" s="13" t="str">
        <f t="shared" si="6"/>
        <v/>
      </c>
      <c r="N24" s="14" t="str">
        <f>IF(ISNUMBER(SEARCH("Pulm func",E24)),"X","")</f>
        <v/>
      </c>
    </row>
    <row r="25" spans="1:14" x14ac:dyDescent="0.35">
      <c r="A25" s="11" t="s">
        <v>185</v>
      </c>
      <c r="B25" s="12" t="s">
        <v>40</v>
      </c>
      <c r="C25" s="11" t="s">
        <v>41</v>
      </c>
      <c r="D25" s="11"/>
      <c r="E25" s="11" t="s">
        <v>223</v>
      </c>
      <c r="F25" s="13" t="str">
        <f t="shared" si="0"/>
        <v/>
      </c>
      <c r="G25" s="13" t="str">
        <f t="shared" si="1"/>
        <v/>
      </c>
      <c r="H25" s="13" t="str">
        <f t="shared" si="2"/>
        <v>X</v>
      </c>
      <c r="I25" s="13" t="str">
        <f t="shared" si="7"/>
        <v/>
      </c>
      <c r="J25" s="13" t="str">
        <f t="shared" si="3"/>
        <v/>
      </c>
      <c r="K25" s="13" t="str">
        <f t="shared" si="4"/>
        <v/>
      </c>
      <c r="L25" s="14" t="str">
        <f t="shared" si="5"/>
        <v>X</v>
      </c>
      <c r="M25" s="13" t="str">
        <f t="shared" si="6"/>
        <v/>
      </c>
      <c r="N25" s="14" t="str">
        <f>IF(ISNUMBER(SEARCH("Pulm func",E25)),"X","")</f>
        <v/>
      </c>
    </row>
    <row r="26" spans="1:14" x14ac:dyDescent="0.35">
      <c r="A26" s="11" t="s">
        <v>185</v>
      </c>
      <c r="B26" s="12" t="s">
        <v>49</v>
      </c>
      <c r="C26" s="11" t="s">
        <v>50</v>
      </c>
      <c r="D26" s="11" t="s">
        <v>188</v>
      </c>
      <c r="E26" s="11" t="s">
        <v>224</v>
      </c>
      <c r="F26" s="13" t="str">
        <f t="shared" si="0"/>
        <v/>
      </c>
      <c r="G26" s="13" t="str">
        <f t="shared" si="1"/>
        <v/>
      </c>
      <c r="H26" s="13" t="str">
        <f t="shared" si="2"/>
        <v>X</v>
      </c>
      <c r="I26" s="13" t="str">
        <f t="shared" si="7"/>
        <v>X</v>
      </c>
      <c r="J26" s="13" t="str">
        <f t="shared" si="3"/>
        <v/>
      </c>
      <c r="K26" s="13" t="str">
        <f t="shared" si="4"/>
        <v/>
      </c>
      <c r="L26" s="14" t="str">
        <f t="shared" si="5"/>
        <v/>
      </c>
      <c r="M26" s="13" t="str">
        <f t="shared" si="6"/>
        <v>X</v>
      </c>
      <c r="N26" s="14" t="str">
        <f>IF(ISNUMBER(SEARCH("Pulm func",E26)),"X","")</f>
        <v/>
      </c>
    </row>
    <row r="27" spans="1:14" x14ac:dyDescent="0.35">
      <c r="A27" s="11" t="s">
        <v>185</v>
      </c>
      <c r="B27" s="12" t="s">
        <v>57</v>
      </c>
      <c r="C27" s="11" t="s">
        <v>58</v>
      </c>
      <c r="D27" s="11" t="s">
        <v>75</v>
      </c>
      <c r="E27" s="11" t="s">
        <v>225</v>
      </c>
      <c r="F27" s="13" t="str">
        <f t="shared" si="0"/>
        <v/>
      </c>
      <c r="G27" s="13" t="str">
        <f t="shared" si="1"/>
        <v/>
      </c>
      <c r="H27" s="13" t="str">
        <f t="shared" si="2"/>
        <v>X</v>
      </c>
      <c r="I27" s="13" t="str">
        <f t="shared" si="7"/>
        <v/>
      </c>
      <c r="J27" s="13" t="str">
        <f t="shared" si="3"/>
        <v/>
      </c>
      <c r="K27" s="13" t="str">
        <f t="shared" si="4"/>
        <v/>
      </c>
      <c r="L27" s="14" t="str">
        <f t="shared" si="5"/>
        <v/>
      </c>
      <c r="M27" s="13" t="str">
        <f t="shared" si="6"/>
        <v/>
      </c>
      <c r="N27" s="14" t="str">
        <f>IF(ISNUMBER(SEARCH("Pulm func",E27)),"X","")</f>
        <v/>
      </c>
    </row>
    <row r="28" spans="1:14" x14ac:dyDescent="0.35">
      <c r="A28" s="11" t="s">
        <v>185</v>
      </c>
      <c r="B28" s="12" t="s">
        <v>85</v>
      </c>
      <c r="C28" s="11" t="s">
        <v>86</v>
      </c>
      <c r="D28" s="11" t="s">
        <v>189</v>
      </c>
      <c r="E28" s="11" t="s">
        <v>226</v>
      </c>
      <c r="F28" s="13" t="str">
        <f t="shared" si="0"/>
        <v>X</v>
      </c>
      <c r="G28" s="13" t="str">
        <f t="shared" si="1"/>
        <v/>
      </c>
      <c r="H28" s="13" t="str">
        <f t="shared" si="2"/>
        <v>X</v>
      </c>
      <c r="I28" s="13" t="str">
        <f t="shared" si="7"/>
        <v>X</v>
      </c>
      <c r="J28" s="13" t="str">
        <f t="shared" si="3"/>
        <v/>
      </c>
      <c r="K28" s="13" t="str">
        <f t="shared" si="4"/>
        <v/>
      </c>
      <c r="L28" s="14" t="str">
        <f t="shared" si="5"/>
        <v>X</v>
      </c>
      <c r="M28" s="13" t="str">
        <f t="shared" si="6"/>
        <v>X</v>
      </c>
      <c r="N28" s="14" t="str">
        <f>IF(ISNUMBER(SEARCH("Pulm func",E28)),"X","")</f>
        <v/>
      </c>
    </row>
    <row r="29" spans="1:14" x14ac:dyDescent="0.35">
      <c r="A29" s="11" t="s">
        <v>185</v>
      </c>
      <c r="B29" s="12" t="s">
        <v>92</v>
      </c>
      <c r="C29" s="11" t="s">
        <v>93</v>
      </c>
      <c r="D29" s="11" t="s">
        <v>227</v>
      </c>
      <c r="E29" s="11" t="s">
        <v>228</v>
      </c>
      <c r="F29" s="13" t="str">
        <f t="shared" si="0"/>
        <v/>
      </c>
      <c r="G29" s="13" t="str">
        <f t="shared" si="1"/>
        <v/>
      </c>
      <c r="H29" s="13" t="str">
        <f t="shared" si="2"/>
        <v/>
      </c>
      <c r="I29" s="13" t="str">
        <f t="shared" si="7"/>
        <v/>
      </c>
      <c r="J29" s="13" t="str">
        <f t="shared" si="3"/>
        <v/>
      </c>
      <c r="K29" s="13" t="str">
        <f t="shared" si="4"/>
        <v/>
      </c>
      <c r="L29" s="14" t="str">
        <f t="shared" si="5"/>
        <v/>
      </c>
      <c r="M29" s="13" t="str">
        <f t="shared" si="6"/>
        <v>X</v>
      </c>
      <c r="N29" s="14" t="str">
        <f>IF(ISNUMBER(SEARCH("Pulm func",E29)),"X","")</f>
        <v>X</v>
      </c>
    </row>
    <row r="30" spans="1:14" x14ac:dyDescent="0.35">
      <c r="A30" s="11" t="s">
        <v>185</v>
      </c>
      <c r="B30" s="12" t="s">
        <v>96</v>
      </c>
      <c r="C30" s="11" t="s">
        <v>97</v>
      </c>
      <c r="D30" s="11" t="s">
        <v>191</v>
      </c>
      <c r="E30" s="11" t="s">
        <v>229</v>
      </c>
      <c r="F30" s="13" t="str">
        <f t="shared" si="0"/>
        <v/>
      </c>
      <c r="G30" s="13" t="str">
        <f t="shared" si="1"/>
        <v/>
      </c>
      <c r="H30" s="13" t="str">
        <f t="shared" si="2"/>
        <v/>
      </c>
      <c r="I30" s="13" t="str">
        <f t="shared" si="7"/>
        <v/>
      </c>
      <c r="J30" s="13" t="str">
        <f t="shared" si="3"/>
        <v/>
      </c>
      <c r="K30" s="13" t="str">
        <f t="shared" si="4"/>
        <v/>
      </c>
      <c r="L30" s="14" t="str">
        <f t="shared" si="5"/>
        <v/>
      </c>
      <c r="M30" s="13" t="str">
        <f t="shared" si="6"/>
        <v/>
      </c>
      <c r="N30" s="14" t="str">
        <f>IF(ISNUMBER(SEARCH("Pulm func",E30)),"X","")</f>
        <v/>
      </c>
    </row>
    <row r="31" spans="1:14" x14ac:dyDescent="0.35">
      <c r="A31" s="11" t="s">
        <v>185</v>
      </c>
      <c r="B31" s="12" t="s">
        <v>118</v>
      </c>
      <c r="C31" s="11" t="s">
        <v>119</v>
      </c>
      <c r="D31" s="11" t="s">
        <v>187</v>
      </c>
      <c r="E31" s="11" t="s">
        <v>230</v>
      </c>
      <c r="F31" s="13" t="str">
        <f t="shared" si="0"/>
        <v/>
      </c>
      <c r="G31" s="13" t="str">
        <f t="shared" si="1"/>
        <v>X</v>
      </c>
      <c r="H31" s="13" t="str">
        <f t="shared" si="2"/>
        <v/>
      </c>
      <c r="I31" s="13" t="str">
        <f t="shared" si="7"/>
        <v/>
      </c>
      <c r="J31" s="13" t="str">
        <f t="shared" si="3"/>
        <v/>
      </c>
      <c r="K31" s="13" t="str">
        <f t="shared" si="4"/>
        <v/>
      </c>
      <c r="L31" s="14" t="str">
        <f t="shared" si="5"/>
        <v/>
      </c>
      <c r="M31" s="13" t="str">
        <f t="shared" si="6"/>
        <v/>
      </c>
      <c r="N31" s="14" t="str">
        <f>IF(ISNUMBER(SEARCH("Pulm func",E31)),"X","")</f>
        <v/>
      </c>
    </row>
    <row r="32" spans="1:14" x14ac:dyDescent="0.35">
      <c r="A32" s="11" t="s">
        <v>185</v>
      </c>
      <c r="B32" s="12" t="s">
        <v>121</v>
      </c>
      <c r="C32" s="11" t="s">
        <v>122</v>
      </c>
      <c r="D32" s="11"/>
      <c r="E32" s="11" t="s">
        <v>231</v>
      </c>
      <c r="F32" s="13" t="str">
        <f t="shared" si="0"/>
        <v/>
      </c>
      <c r="G32" s="13" t="str">
        <f t="shared" si="1"/>
        <v>X</v>
      </c>
      <c r="H32" s="13" t="str">
        <f t="shared" si="2"/>
        <v/>
      </c>
      <c r="I32" s="13" t="str">
        <f t="shared" si="7"/>
        <v/>
      </c>
      <c r="J32" s="13" t="str">
        <f t="shared" si="3"/>
        <v/>
      </c>
      <c r="K32" s="13" t="str">
        <f t="shared" si="4"/>
        <v/>
      </c>
      <c r="L32" s="14" t="str">
        <f t="shared" si="5"/>
        <v/>
      </c>
      <c r="M32" s="13" t="str">
        <f t="shared" si="6"/>
        <v/>
      </c>
      <c r="N32" s="14" t="str">
        <f>IF(ISNUMBER(SEARCH("Pulm func",E32)),"X","")</f>
        <v/>
      </c>
    </row>
    <row r="33" spans="1:14" x14ac:dyDescent="0.35">
      <c r="A33" s="11" t="s">
        <v>185</v>
      </c>
      <c r="B33" s="12" t="s">
        <v>123</v>
      </c>
      <c r="C33" s="11" t="s">
        <v>124</v>
      </c>
      <c r="D33" s="11" t="s">
        <v>75</v>
      </c>
      <c r="E33" s="11" t="s">
        <v>232</v>
      </c>
      <c r="F33" s="13" t="str">
        <f t="shared" si="0"/>
        <v/>
      </c>
      <c r="G33" s="13" t="str">
        <f t="shared" si="1"/>
        <v>X</v>
      </c>
      <c r="H33" s="13" t="str">
        <f t="shared" si="2"/>
        <v/>
      </c>
      <c r="I33" s="13" t="str">
        <f t="shared" si="7"/>
        <v>X</v>
      </c>
      <c r="J33" s="13" t="str">
        <f t="shared" si="3"/>
        <v/>
      </c>
      <c r="K33" s="13" t="str">
        <f t="shared" si="4"/>
        <v/>
      </c>
      <c r="L33" s="14" t="str">
        <f t="shared" si="5"/>
        <v/>
      </c>
      <c r="M33" s="13" t="str">
        <f t="shared" si="6"/>
        <v/>
      </c>
      <c r="N33" s="14" t="str">
        <f>IF(ISNUMBER(SEARCH("Pulm func",E33)),"X","")</f>
        <v/>
      </c>
    </row>
    <row r="34" spans="1:14" x14ac:dyDescent="0.35">
      <c r="A34" s="11" t="s">
        <v>185</v>
      </c>
      <c r="B34" s="12" t="s">
        <v>130</v>
      </c>
      <c r="C34" s="11" t="s">
        <v>131</v>
      </c>
      <c r="D34" s="11" t="s">
        <v>190</v>
      </c>
      <c r="E34" s="11" t="s">
        <v>233</v>
      </c>
      <c r="F34" s="13" t="str">
        <f t="shared" ref="F34:F65" si="8">IF(OR(ISNUMBER(SEARCH("URT",E34)),ISNUMBER(SEARCH("LRT",E34)),ISNUMBER(SEARCH("RT ",E34))),"X","")</f>
        <v/>
      </c>
      <c r="G34" s="13" t="str">
        <f t="shared" ref="G34:G66" si="9">IF(OR(ISNUMBER(SEARCH("CNS",E34)),ISNUMBER(SEARCH("PNS",E34)),ISNUMBER(SEARCH("neuro",E34))),"X","")</f>
        <v/>
      </c>
      <c r="H34" s="13" t="str">
        <f t="shared" ref="H34:H66" si="10">IF(OR(ISNUMBER(SEARCH("[A1]",E34)),ISNUMBER(SEARCH("[A2]",E34))),"X","")</f>
        <v>X</v>
      </c>
      <c r="I34" s="13" t="str">
        <f t="shared" si="7"/>
        <v/>
      </c>
      <c r="J34" s="13" t="str">
        <f t="shared" ref="J34:J66" si="11">IF(ISNUMBER(SEARCH("eye",E34)),"X","")</f>
        <v/>
      </c>
      <c r="K34" s="13" t="str">
        <f t="shared" ref="K34:K66" si="12">IF(ISNUMBER(SEARCH("Skin",E34)),"X","")</f>
        <v/>
      </c>
      <c r="L34" s="14" t="str">
        <f t="shared" ref="L34:L66" si="13">IF(ISNUMBER(SEARCH("Lung",E34)),"X","")</f>
        <v>X</v>
      </c>
      <c r="M34" s="13" t="str">
        <f t="shared" ref="M34:M66" si="14">IF(OR(ISNUMBER(SEARCH("DSEN",E34)),ISNUMBER(SEARCH("RSEN",E34))),"X","")</f>
        <v/>
      </c>
      <c r="N34" s="14" t="str">
        <f>IF(ISNUMBER(SEARCH("Pulm func",E34)),"X","")</f>
        <v/>
      </c>
    </row>
    <row r="35" spans="1:14" x14ac:dyDescent="0.35">
      <c r="A35" s="11" t="s">
        <v>196</v>
      </c>
      <c r="B35" s="12" t="s">
        <v>20</v>
      </c>
      <c r="C35" s="11" t="s">
        <v>20</v>
      </c>
      <c r="D35" s="11"/>
      <c r="E35" s="11" t="s">
        <v>240</v>
      </c>
      <c r="F35" s="13" t="str">
        <f t="shared" si="8"/>
        <v>X</v>
      </c>
      <c r="G35" s="13" t="str">
        <f t="shared" si="9"/>
        <v>X</v>
      </c>
      <c r="H35" s="13" t="str">
        <f t="shared" si="10"/>
        <v/>
      </c>
      <c r="I35" s="13" t="str">
        <f t="shared" si="7"/>
        <v/>
      </c>
      <c r="J35" s="13" t="str">
        <f t="shared" si="11"/>
        <v>X</v>
      </c>
      <c r="K35" s="13" t="str">
        <f t="shared" si="12"/>
        <v/>
      </c>
      <c r="L35" s="14" t="str">
        <f t="shared" si="13"/>
        <v/>
      </c>
      <c r="M35" s="13" t="str">
        <f t="shared" si="14"/>
        <v/>
      </c>
      <c r="N35" s="14" t="str">
        <f>IF(ISNUMBER(SEARCH("Pulm func",E35)),"X","")</f>
        <v/>
      </c>
    </row>
    <row r="36" spans="1:14" x14ac:dyDescent="0.35">
      <c r="A36" s="11" t="s">
        <v>196</v>
      </c>
      <c r="B36" s="12" t="s">
        <v>47</v>
      </c>
      <c r="C36" s="11" t="s">
        <v>47</v>
      </c>
      <c r="D36" s="11" t="s">
        <v>63</v>
      </c>
      <c r="E36" s="11" t="s">
        <v>234</v>
      </c>
      <c r="F36" s="13" t="str">
        <f t="shared" si="8"/>
        <v/>
      </c>
      <c r="G36" s="13" t="str">
        <f t="shared" si="9"/>
        <v/>
      </c>
      <c r="H36" s="13" t="str">
        <f t="shared" si="10"/>
        <v>X</v>
      </c>
      <c r="I36" s="13" t="str">
        <f t="shared" si="7"/>
        <v>X</v>
      </c>
      <c r="J36" s="13" t="str">
        <f t="shared" si="11"/>
        <v/>
      </c>
      <c r="K36" s="13" t="str">
        <f t="shared" si="12"/>
        <v/>
      </c>
      <c r="L36" s="14" t="str">
        <f t="shared" si="13"/>
        <v/>
      </c>
      <c r="M36" s="13" t="str">
        <f t="shared" si="14"/>
        <v/>
      </c>
      <c r="N36" s="14" t="str">
        <f>IF(ISNUMBER(SEARCH("Pulm func",E36)),"X","")</f>
        <v/>
      </c>
    </row>
    <row r="37" spans="1:14" x14ac:dyDescent="0.35">
      <c r="A37" s="11" t="s">
        <v>196</v>
      </c>
      <c r="B37" s="12" t="s">
        <v>54</v>
      </c>
      <c r="C37" s="11" t="s">
        <v>54</v>
      </c>
      <c r="D37" s="11"/>
      <c r="E37" s="11" t="s">
        <v>235</v>
      </c>
      <c r="F37" s="13" t="str">
        <f t="shared" si="8"/>
        <v>X</v>
      </c>
      <c r="G37" s="13" t="str">
        <f t="shared" si="9"/>
        <v/>
      </c>
      <c r="H37" s="13" t="str">
        <f t="shared" si="10"/>
        <v/>
      </c>
      <c r="I37" s="13" t="str">
        <f t="shared" si="7"/>
        <v/>
      </c>
      <c r="J37" s="13" t="str">
        <f t="shared" si="11"/>
        <v>X</v>
      </c>
      <c r="K37" s="13" t="str">
        <f t="shared" si="12"/>
        <v/>
      </c>
      <c r="L37" s="14" t="str">
        <f t="shared" si="13"/>
        <v/>
      </c>
      <c r="M37" s="13" t="str">
        <f t="shared" si="14"/>
        <v/>
      </c>
      <c r="N37" s="14" t="str">
        <f>IF(ISNUMBER(SEARCH("Pulm func",E37)),"X","")</f>
        <v/>
      </c>
    </row>
    <row r="38" spans="1:14" x14ac:dyDescent="0.35">
      <c r="A38" s="11" t="s">
        <v>196</v>
      </c>
      <c r="B38" s="12" t="s">
        <v>65</v>
      </c>
      <c r="C38" s="11" t="s">
        <v>66</v>
      </c>
      <c r="D38" s="11"/>
      <c r="E38" s="11" t="s">
        <v>236</v>
      </c>
      <c r="F38" s="13" t="str">
        <f t="shared" si="8"/>
        <v/>
      </c>
      <c r="G38" s="13" t="str">
        <f t="shared" si="9"/>
        <v>X</v>
      </c>
      <c r="H38" s="13" t="str">
        <f t="shared" si="10"/>
        <v/>
      </c>
      <c r="I38" s="13" t="str">
        <f t="shared" ref="I38:I66" si="15">IF(ISNUMBER(SEARCH("[SKN]",E38)),"X","")</f>
        <v>X</v>
      </c>
      <c r="J38" s="13" t="str">
        <f t="shared" si="11"/>
        <v/>
      </c>
      <c r="K38" s="13" t="str">
        <f t="shared" si="12"/>
        <v/>
      </c>
      <c r="L38" s="14" t="str">
        <f t="shared" si="13"/>
        <v/>
      </c>
      <c r="M38" s="13" t="str">
        <f t="shared" si="14"/>
        <v/>
      </c>
      <c r="N38" s="14" t="str">
        <f>IF(ISNUMBER(SEARCH("Pulm func",E38)),"X","")</f>
        <v/>
      </c>
    </row>
    <row r="39" spans="1:14" x14ac:dyDescent="0.35">
      <c r="A39" s="11" t="s">
        <v>196</v>
      </c>
      <c r="B39" s="12" t="s">
        <v>101</v>
      </c>
      <c r="C39" s="11" t="s">
        <v>101</v>
      </c>
      <c r="D39" s="11" t="s">
        <v>67</v>
      </c>
      <c r="E39" s="11" t="s">
        <v>237</v>
      </c>
      <c r="F39" s="13" t="str">
        <f t="shared" si="8"/>
        <v/>
      </c>
      <c r="G39" s="13" t="str">
        <f t="shared" si="9"/>
        <v/>
      </c>
      <c r="H39" s="13" t="str">
        <f t="shared" si="10"/>
        <v/>
      </c>
      <c r="I39" s="13" t="str">
        <f t="shared" si="15"/>
        <v>X</v>
      </c>
      <c r="J39" s="13" t="str">
        <f t="shared" si="11"/>
        <v/>
      </c>
      <c r="K39" s="13" t="str">
        <f t="shared" si="12"/>
        <v/>
      </c>
      <c r="L39" s="14" t="str">
        <f t="shared" si="13"/>
        <v/>
      </c>
      <c r="M39" s="13" t="str">
        <f t="shared" si="14"/>
        <v/>
      </c>
      <c r="N39" s="14" t="str">
        <f>IF(ISNUMBER(SEARCH("Pulm func",E39)),"X","")</f>
        <v/>
      </c>
    </row>
    <row r="40" spans="1:14" x14ac:dyDescent="0.35">
      <c r="A40" s="11" t="s">
        <v>196</v>
      </c>
      <c r="B40" s="12" t="s">
        <v>127</v>
      </c>
      <c r="C40" s="11" t="s">
        <v>128</v>
      </c>
      <c r="D40" s="11"/>
      <c r="E40" s="11" t="s">
        <v>238</v>
      </c>
      <c r="F40" s="13" t="str">
        <f t="shared" si="8"/>
        <v>X</v>
      </c>
      <c r="G40" s="13" t="str">
        <f t="shared" si="9"/>
        <v>X</v>
      </c>
      <c r="H40" s="13" t="str">
        <f t="shared" si="10"/>
        <v/>
      </c>
      <c r="I40" s="13" t="str">
        <f t="shared" si="15"/>
        <v/>
      </c>
      <c r="J40" s="13" t="str">
        <f t="shared" si="11"/>
        <v/>
      </c>
      <c r="K40" s="13" t="str">
        <f t="shared" si="12"/>
        <v/>
      </c>
      <c r="L40" s="14" t="str">
        <f t="shared" si="13"/>
        <v/>
      </c>
      <c r="M40" s="13" t="str">
        <f t="shared" si="14"/>
        <v/>
      </c>
      <c r="N40" s="14" t="str">
        <f>IF(ISNUMBER(SEARCH("Pulm func",E40)),"X","")</f>
        <v/>
      </c>
    </row>
    <row r="41" spans="1:14" x14ac:dyDescent="0.35">
      <c r="A41" s="11" t="s">
        <v>196</v>
      </c>
      <c r="B41" s="12" t="s">
        <v>157</v>
      </c>
      <c r="C41" s="11" t="s">
        <v>157</v>
      </c>
      <c r="D41" s="11" t="s">
        <v>268</v>
      </c>
      <c r="E41" s="11" t="s">
        <v>239</v>
      </c>
      <c r="F41" s="13" t="str">
        <f t="shared" si="8"/>
        <v/>
      </c>
      <c r="G41" s="13" t="str">
        <f t="shared" si="9"/>
        <v/>
      </c>
      <c r="H41" s="13" t="str">
        <f t="shared" si="10"/>
        <v/>
      </c>
      <c r="I41" s="13" t="str">
        <f t="shared" si="15"/>
        <v/>
      </c>
      <c r="J41" s="13" t="str">
        <f t="shared" si="11"/>
        <v/>
      </c>
      <c r="K41" s="13" t="str">
        <f t="shared" si="12"/>
        <v/>
      </c>
      <c r="L41" s="14" t="str">
        <f t="shared" si="13"/>
        <v/>
      </c>
      <c r="M41" s="13" t="str">
        <f t="shared" si="14"/>
        <v/>
      </c>
      <c r="N41" s="14" t="str">
        <f>IF(ISNUMBER(SEARCH("Pulm func",E41)),"X","")</f>
        <v/>
      </c>
    </row>
    <row r="42" spans="1:14" x14ac:dyDescent="0.35">
      <c r="A42" s="11" t="s">
        <v>196</v>
      </c>
      <c r="B42" s="12" t="s">
        <v>161</v>
      </c>
      <c r="C42" s="11" t="s">
        <v>161</v>
      </c>
      <c r="D42" s="11"/>
      <c r="E42" s="11" t="s">
        <v>240</v>
      </c>
      <c r="F42" s="13" t="str">
        <f t="shared" si="8"/>
        <v>X</v>
      </c>
      <c r="G42" s="13" t="str">
        <f t="shared" si="9"/>
        <v>X</v>
      </c>
      <c r="H42" s="13" t="str">
        <f t="shared" si="10"/>
        <v/>
      </c>
      <c r="I42" s="13" t="str">
        <f t="shared" si="15"/>
        <v/>
      </c>
      <c r="J42" s="13" t="str">
        <f t="shared" si="11"/>
        <v>X</v>
      </c>
      <c r="K42" s="13" t="str">
        <f t="shared" si="12"/>
        <v/>
      </c>
      <c r="L42" s="14" t="str">
        <f t="shared" si="13"/>
        <v/>
      </c>
      <c r="M42" s="13" t="str">
        <f t="shared" si="14"/>
        <v/>
      </c>
      <c r="N42" s="14" t="str">
        <f>IF(ISNUMBER(SEARCH("Pulm func",E42)),"X","")</f>
        <v/>
      </c>
    </row>
    <row r="43" spans="1:14" x14ac:dyDescent="0.35">
      <c r="A43" s="11" t="s">
        <v>198</v>
      </c>
      <c r="B43" s="12" t="s">
        <v>81</v>
      </c>
      <c r="C43" s="11" t="s">
        <v>82</v>
      </c>
      <c r="D43" s="11" t="s">
        <v>267</v>
      </c>
      <c r="E43" s="11" t="s">
        <v>241</v>
      </c>
      <c r="F43" s="13" t="str">
        <f t="shared" si="8"/>
        <v/>
      </c>
      <c r="G43" s="13" t="str">
        <f t="shared" si="9"/>
        <v>X</v>
      </c>
      <c r="H43" s="13" t="str">
        <f t="shared" si="10"/>
        <v/>
      </c>
      <c r="I43" s="13" t="str">
        <f t="shared" si="15"/>
        <v/>
      </c>
      <c r="J43" s="13" t="str">
        <f t="shared" si="11"/>
        <v/>
      </c>
      <c r="K43" s="13" t="str">
        <f t="shared" si="12"/>
        <v/>
      </c>
      <c r="L43" s="14" t="str">
        <f t="shared" si="13"/>
        <v/>
      </c>
      <c r="M43" s="13" t="str">
        <f t="shared" si="14"/>
        <v/>
      </c>
      <c r="N43" s="14" t="str">
        <f>IF(ISNUMBER(SEARCH("Pulm func",E43)),"X","")</f>
        <v/>
      </c>
    </row>
    <row r="44" spans="1:14" x14ac:dyDescent="0.35">
      <c r="A44" s="11" t="s">
        <v>198</v>
      </c>
      <c r="B44" s="12" t="s">
        <v>99</v>
      </c>
      <c r="C44" s="11" t="s">
        <v>99</v>
      </c>
      <c r="D44" s="11" t="s">
        <v>67</v>
      </c>
      <c r="E44" s="11" t="s">
        <v>242</v>
      </c>
      <c r="F44" s="13" t="str">
        <f t="shared" si="8"/>
        <v/>
      </c>
      <c r="G44" s="13" t="str">
        <f t="shared" si="9"/>
        <v/>
      </c>
      <c r="H44" s="13" t="str">
        <f t="shared" si="10"/>
        <v/>
      </c>
      <c r="I44" s="13" t="str">
        <f t="shared" si="15"/>
        <v/>
      </c>
      <c r="J44" s="13" t="str">
        <f t="shared" si="11"/>
        <v/>
      </c>
      <c r="K44" s="13" t="str">
        <f t="shared" si="12"/>
        <v/>
      </c>
      <c r="L44" s="14" t="str">
        <f t="shared" si="13"/>
        <v/>
      </c>
      <c r="M44" s="13" t="str">
        <f t="shared" si="14"/>
        <v/>
      </c>
      <c r="N44" s="14" t="str">
        <f>IF(ISNUMBER(SEARCH("Pulm func",E44)),"X","")</f>
        <v/>
      </c>
    </row>
    <row r="45" spans="1:14" x14ac:dyDescent="0.35">
      <c r="A45" s="11" t="s">
        <v>198</v>
      </c>
      <c r="B45" s="12" t="s">
        <v>144</v>
      </c>
      <c r="C45" s="11" t="s">
        <v>144</v>
      </c>
      <c r="D45" s="11" t="s">
        <v>199</v>
      </c>
      <c r="E45" s="11" t="s">
        <v>243</v>
      </c>
      <c r="F45" s="13" t="str">
        <f t="shared" si="8"/>
        <v>X</v>
      </c>
      <c r="G45" s="13" t="str">
        <f t="shared" si="9"/>
        <v/>
      </c>
      <c r="H45" s="13" t="str">
        <f t="shared" si="10"/>
        <v/>
      </c>
      <c r="I45" s="13" t="str">
        <f t="shared" si="15"/>
        <v/>
      </c>
      <c r="J45" s="13" t="str">
        <f t="shared" si="11"/>
        <v/>
      </c>
      <c r="K45" s="13" t="str">
        <f t="shared" si="12"/>
        <v/>
      </c>
      <c r="L45" s="14" t="str">
        <f t="shared" si="13"/>
        <v/>
      </c>
      <c r="M45" s="13" t="str">
        <f t="shared" si="14"/>
        <v/>
      </c>
      <c r="N45" s="14" t="str">
        <f>IF(ISNUMBER(SEARCH("Pulm func",E45)),"X","")</f>
        <v/>
      </c>
    </row>
    <row r="46" spans="1:14" x14ac:dyDescent="0.35">
      <c r="A46" s="11" t="s">
        <v>197</v>
      </c>
      <c r="B46" s="12" t="s">
        <v>73</v>
      </c>
      <c r="C46" s="11" t="s">
        <v>74</v>
      </c>
      <c r="D46" s="11" t="s">
        <v>67</v>
      </c>
      <c r="E46" s="11" t="s">
        <v>244</v>
      </c>
      <c r="F46" s="13" t="str">
        <f t="shared" si="8"/>
        <v/>
      </c>
      <c r="G46" s="13" t="str">
        <f t="shared" si="9"/>
        <v/>
      </c>
      <c r="H46" s="13" t="str">
        <f t="shared" si="10"/>
        <v>X</v>
      </c>
      <c r="I46" s="13" t="str">
        <f t="shared" si="15"/>
        <v/>
      </c>
      <c r="J46" s="13" t="str">
        <f t="shared" si="11"/>
        <v/>
      </c>
      <c r="K46" s="13" t="str">
        <f t="shared" si="12"/>
        <v/>
      </c>
      <c r="L46" s="14" t="str">
        <f t="shared" si="13"/>
        <v/>
      </c>
      <c r="M46" s="13" t="str">
        <f t="shared" si="14"/>
        <v/>
      </c>
      <c r="N46" s="14" t="str">
        <f>IF(ISNUMBER(SEARCH("Pulm func",E46)),"X","")</f>
        <v/>
      </c>
    </row>
    <row r="47" spans="1:14" x14ac:dyDescent="0.35">
      <c r="A47" s="11" t="s">
        <v>197</v>
      </c>
      <c r="B47" s="12" t="s">
        <v>129</v>
      </c>
      <c r="C47" s="11" t="s">
        <v>129</v>
      </c>
      <c r="D47" s="11" t="s">
        <v>177</v>
      </c>
      <c r="E47" s="11" t="s">
        <v>245</v>
      </c>
      <c r="F47" s="13" t="str">
        <f t="shared" si="8"/>
        <v/>
      </c>
      <c r="G47" s="13" t="str">
        <f t="shared" si="9"/>
        <v>X</v>
      </c>
      <c r="H47" s="13" t="str">
        <f t="shared" si="10"/>
        <v/>
      </c>
      <c r="I47" s="13" t="str">
        <f t="shared" si="15"/>
        <v/>
      </c>
      <c r="J47" s="13" t="str">
        <f t="shared" si="11"/>
        <v/>
      </c>
      <c r="K47" s="13" t="str">
        <f t="shared" si="12"/>
        <v/>
      </c>
      <c r="L47" s="14" t="str">
        <f t="shared" si="13"/>
        <v/>
      </c>
      <c r="M47" s="13" t="str">
        <f t="shared" si="14"/>
        <v/>
      </c>
      <c r="N47" s="14" t="str">
        <f>IF(ISNUMBER(SEARCH("Pulm func",E47)),"X","")</f>
        <v/>
      </c>
    </row>
    <row r="48" spans="1:14" x14ac:dyDescent="0.35">
      <c r="A48" s="11" t="s">
        <v>197</v>
      </c>
      <c r="B48" s="12" t="s">
        <v>141</v>
      </c>
      <c r="C48" s="11" t="s">
        <v>142</v>
      </c>
      <c r="D48" s="11"/>
      <c r="E48" s="11" t="s">
        <v>231</v>
      </c>
      <c r="F48" s="13" t="str">
        <f t="shared" si="8"/>
        <v/>
      </c>
      <c r="G48" s="13" t="str">
        <f t="shared" si="9"/>
        <v>X</v>
      </c>
      <c r="H48" s="13" t="str">
        <f t="shared" si="10"/>
        <v/>
      </c>
      <c r="I48" s="13" t="str">
        <f t="shared" si="15"/>
        <v/>
      </c>
      <c r="J48" s="13" t="str">
        <f t="shared" si="11"/>
        <v/>
      </c>
      <c r="K48" s="13" t="str">
        <f t="shared" si="12"/>
        <v/>
      </c>
      <c r="L48" s="14" t="str">
        <f t="shared" si="13"/>
        <v/>
      </c>
      <c r="M48" s="13" t="str">
        <f t="shared" si="14"/>
        <v/>
      </c>
      <c r="N48" s="14" t="str">
        <f>IF(ISNUMBER(SEARCH("Pulm func",E48)),"X","")</f>
        <v/>
      </c>
    </row>
    <row r="49" spans="1:14" x14ac:dyDescent="0.35">
      <c r="A49" s="11" t="s">
        <v>197</v>
      </c>
      <c r="B49" s="12" t="s">
        <v>158</v>
      </c>
      <c r="C49" s="11" t="s">
        <v>159</v>
      </c>
      <c r="D49" s="11" t="s">
        <v>75</v>
      </c>
      <c r="E49" s="11" t="s">
        <v>246</v>
      </c>
      <c r="F49" s="13" t="str">
        <f t="shared" si="8"/>
        <v/>
      </c>
      <c r="G49" s="13" t="str">
        <f t="shared" si="9"/>
        <v>X</v>
      </c>
      <c r="H49" s="13" t="str">
        <f t="shared" si="10"/>
        <v>X</v>
      </c>
      <c r="I49" s="13" t="str">
        <f t="shared" si="15"/>
        <v/>
      </c>
      <c r="J49" s="13" t="str">
        <f t="shared" si="11"/>
        <v/>
      </c>
      <c r="K49" s="13" t="str">
        <f t="shared" si="12"/>
        <v/>
      </c>
      <c r="L49" s="14" t="str">
        <f t="shared" si="13"/>
        <v/>
      </c>
      <c r="M49" s="13" t="str">
        <f t="shared" si="14"/>
        <v/>
      </c>
      <c r="N49" s="14" t="str">
        <f>IF(ISNUMBER(SEARCH("Pulm func",E49)),"X","")</f>
        <v/>
      </c>
    </row>
    <row r="50" spans="1:14" x14ac:dyDescent="0.35">
      <c r="A50" s="11" t="s">
        <v>197</v>
      </c>
      <c r="B50" s="12" t="s">
        <v>160</v>
      </c>
      <c r="C50" s="11" t="s">
        <v>160</v>
      </c>
      <c r="D50" s="11" t="s">
        <v>67</v>
      </c>
      <c r="E50" s="11" t="s">
        <v>247</v>
      </c>
      <c r="F50" s="13" t="str">
        <f t="shared" si="8"/>
        <v/>
      </c>
      <c r="G50" s="13" t="str">
        <f t="shared" si="9"/>
        <v/>
      </c>
      <c r="H50" s="13" t="str">
        <f t="shared" si="10"/>
        <v>X</v>
      </c>
      <c r="I50" s="13" t="str">
        <f t="shared" si="15"/>
        <v/>
      </c>
      <c r="J50" s="13" t="str">
        <f t="shared" si="11"/>
        <v/>
      </c>
      <c r="K50" s="13" t="str">
        <f t="shared" si="12"/>
        <v/>
      </c>
      <c r="L50" s="14" t="str">
        <f t="shared" si="13"/>
        <v>X</v>
      </c>
      <c r="M50" s="13" t="str">
        <f t="shared" si="14"/>
        <v/>
      </c>
      <c r="N50" s="14" t="str">
        <f>IF(ISNUMBER(SEARCH("Pulm func",E50)),"X","")</f>
        <v/>
      </c>
    </row>
    <row r="51" spans="1:14" x14ac:dyDescent="0.35">
      <c r="A51" s="11" t="s">
        <v>200</v>
      </c>
      <c r="B51" s="12" t="s">
        <v>120</v>
      </c>
      <c r="C51" s="11" t="s">
        <v>120</v>
      </c>
      <c r="D51" s="11" t="s">
        <v>201</v>
      </c>
      <c r="E51" s="11" t="s">
        <v>248</v>
      </c>
      <c r="F51" s="13" t="str">
        <f t="shared" si="8"/>
        <v/>
      </c>
      <c r="G51" s="13" t="str">
        <f t="shared" si="9"/>
        <v/>
      </c>
      <c r="H51" s="13" t="str">
        <f t="shared" si="10"/>
        <v/>
      </c>
      <c r="I51" s="13" t="str">
        <f t="shared" si="15"/>
        <v>X</v>
      </c>
      <c r="J51" s="13" t="str">
        <f t="shared" si="11"/>
        <v/>
      </c>
      <c r="K51" s="13" t="str">
        <f t="shared" si="12"/>
        <v/>
      </c>
      <c r="L51" s="14" t="str">
        <f t="shared" si="13"/>
        <v/>
      </c>
      <c r="M51" s="13" t="str">
        <f t="shared" si="14"/>
        <v/>
      </c>
      <c r="N51" s="14" t="str">
        <f>IF(ISNUMBER(SEARCH("Pulm func",E51)),"X","")</f>
        <v/>
      </c>
    </row>
    <row r="52" spans="1:14" x14ac:dyDescent="0.35">
      <c r="A52" s="11" t="s">
        <v>200</v>
      </c>
      <c r="B52" s="12" t="s">
        <v>140</v>
      </c>
      <c r="C52" s="11" t="s">
        <v>140</v>
      </c>
      <c r="D52" s="11" t="s">
        <v>201</v>
      </c>
      <c r="E52" s="11" t="s">
        <v>248</v>
      </c>
      <c r="F52" s="13" t="str">
        <f t="shared" si="8"/>
        <v/>
      </c>
      <c r="G52" s="13" t="str">
        <f t="shared" si="9"/>
        <v/>
      </c>
      <c r="H52" s="13" t="str">
        <f t="shared" si="10"/>
        <v/>
      </c>
      <c r="I52" s="13" t="str">
        <f t="shared" si="15"/>
        <v>X</v>
      </c>
      <c r="J52" s="13" t="str">
        <f t="shared" si="11"/>
        <v/>
      </c>
      <c r="K52" s="13" t="str">
        <f t="shared" si="12"/>
        <v/>
      </c>
      <c r="L52" s="14" t="str">
        <f t="shared" si="13"/>
        <v/>
      </c>
      <c r="M52" s="13" t="str">
        <f t="shared" si="14"/>
        <v/>
      </c>
      <c r="N52" s="14" t="str">
        <f>IF(ISNUMBER(SEARCH("Pulm func",E52)),"X","")</f>
        <v/>
      </c>
    </row>
    <row r="53" spans="1:14" x14ac:dyDescent="0.35">
      <c r="A53" s="11" t="s">
        <v>192</v>
      </c>
      <c r="B53" s="12" t="s">
        <v>44</v>
      </c>
      <c r="C53" s="11" t="s">
        <v>44</v>
      </c>
      <c r="D53" s="11" t="s">
        <v>193</v>
      </c>
      <c r="E53" s="11" t="s">
        <v>249</v>
      </c>
      <c r="F53" s="13" t="str">
        <f t="shared" si="8"/>
        <v/>
      </c>
      <c r="G53" s="13" t="str">
        <f t="shared" si="9"/>
        <v/>
      </c>
      <c r="H53" s="13" t="str">
        <f t="shared" si="10"/>
        <v>X</v>
      </c>
      <c r="I53" s="13" t="str">
        <f t="shared" si="15"/>
        <v/>
      </c>
      <c r="J53" s="13" t="str">
        <f t="shared" si="11"/>
        <v/>
      </c>
      <c r="K53" s="13" t="str">
        <f t="shared" si="12"/>
        <v/>
      </c>
      <c r="L53" s="14" t="str">
        <f t="shared" si="13"/>
        <v>X</v>
      </c>
      <c r="M53" s="13" t="str">
        <f t="shared" si="14"/>
        <v/>
      </c>
      <c r="N53" s="14" t="str">
        <f>IF(ISNUMBER(SEARCH("Pulm func",E53)),"X","")</f>
        <v/>
      </c>
    </row>
    <row r="54" spans="1:14" x14ac:dyDescent="0.35">
      <c r="A54" s="11" t="s">
        <v>192</v>
      </c>
      <c r="B54" s="12" t="s">
        <v>89</v>
      </c>
      <c r="C54" s="11" t="s">
        <v>89</v>
      </c>
      <c r="D54" s="11" t="s">
        <v>194</v>
      </c>
      <c r="E54" s="11" t="s">
        <v>250</v>
      </c>
      <c r="F54" s="13" t="str">
        <f t="shared" si="8"/>
        <v/>
      </c>
      <c r="G54" s="13" t="str">
        <f t="shared" si="9"/>
        <v/>
      </c>
      <c r="H54" s="13" t="str">
        <f t="shared" si="10"/>
        <v/>
      </c>
      <c r="I54" s="13" t="str">
        <f t="shared" si="15"/>
        <v/>
      </c>
      <c r="J54" s="13" t="str">
        <f t="shared" si="11"/>
        <v/>
      </c>
      <c r="K54" s="13" t="str">
        <f t="shared" si="12"/>
        <v/>
      </c>
      <c r="L54" s="14" t="str">
        <f t="shared" si="13"/>
        <v>X</v>
      </c>
      <c r="M54" s="13" t="str">
        <f t="shared" si="14"/>
        <v/>
      </c>
      <c r="N54" s="14" t="str">
        <f>IF(ISNUMBER(SEARCH("Pulm func",E54)),"X","")</f>
        <v/>
      </c>
    </row>
    <row r="55" spans="1:14" x14ac:dyDescent="0.35">
      <c r="A55" s="11" t="s">
        <v>192</v>
      </c>
      <c r="B55" s="12" t="s">
        <v>98</v>
      </c>
      <c r="C55" s="11" t="s">
        <v>98</v>
      </c>
      <c r="D55" s="11" t="s">
        <v>195</v>
      </c>
      <c r="E55" s="11" t="s">
        <v>251</v>
      </c>
      <c r="F55" s="13" t="str">
        <f t="shared" si="8"/>
        <v/>
      </c>
      <c r="G55" s="13" t="str">
        <f t="shared" si="9"/>
        <v/>
      </c>
      <c r="H55" s="13" t="str">
        <f t="shared" si="10"/>
        <v/>
      </c>
      <c r="I55" s="13" t="str">
        <f t="shared" si="15"/>
        <v/>
      </c>
      <c r="J55" s="13" t="str">
        <f t="shared" si="11"/>
        <v/>
      </c>
      <c r="K55" s="13" t="str">
        <f t="shared" si="12"/>
        <v/>
      </c>
      <c r="L55" s="14" t="str">
        <f t="shared" si="13"/>
        <v/>
      </c>
      <c r="M55" s="13" t="str">
        <f t="shared" si="14"/>
        <v/>
      </c>
      <c r="N55" s="14" t="str">
        <f>IF(ISNUMBER(SEARCH("Pulm func",E55)),"X","")</f>
        <v>X</v>
      </c>
    </row>
    <row r="56" spans="1:14" x14ac:dyDescent="0.35">
      <c r="A56" s="11" t="s">
        <v>192</v>
      </c>
      <c r="B56" s="12" t="s">
        <v>146</v>
      </c>
      <c r="C56" s="11" t="s">
        <v>147</v>
      </c>
      <c r="D56" s="11" t="s">
        <v>194</v>
      </c>
      <c r="E56" s="11" t="s">
        <v>252</v>
      </c>
      <c r="F56" s="13" t="str">
        <f t="shared" si="8"/>
        <v/>
      </c>
      <c r="G56" s="13" t="str">
        <f t="shared" si="9"/>
        <v/>
      </c>
      <c r="H56" s="13" t="str">
        <f t="shared" si="10"/>
        <v>X</v>
      </c>
      <c r="I56" s="13" t="str">
        <f t="shared" si="15"/>
        <v/>
      </c>
      <c r="J56" s="13" t="str">
        <f t="shared" si="11"/>
        <v/>
      </c>
      <c r="K56" s="13" t="str">
        <f t="shared" si="12"/>
        <v/>
      </c>
      <c r="L56" s="14" t="str">
        <f t="shared" si="13"/>
        <v/>
      </c>
      <c r="M56" s="13" t="str">
        <f t="shared" si="14"/>
        <v/>
      </c>
      <c r="N56" s="14" t="str">
        <f>IF(ISNUMBER(SEARCH("Pulm func",E56)),"X","")</f>
        <v>X</v>
      </c>
    </row>
    <row r="57" spans="1:14" x14ac:dyDescent="0.35">
      <c r="A57" s="11" t="s">
        <v>192</v>
      </c>
      <c r="B57" s="12" t="s">
        <v>148</v>
      </c>
      <c r="C57" s="11" t="s">
        <v>149</v>
      </c>
      <c r="D57" s="11" t="s">
        <v>194</v>
      </c>
      <c r="E57" s="11" t="s">
        <v>253</v>
      </c>
      <c r="F57" s="13" t="str">
        <f t="shared" si="8"/>
        <v/>
      </c>
      <c r="G57" s="13" t="str">
        <f t="shared" si="9"/>
        <v/>
      </c>
      <c r="H57" s="13" t="str">
        <f t="shared" si="10"/>
        <v>X</v>
      </c>
      <c r="I57" s="13" t="str">
        <f t="shared" si="15"/>
        <v/>
      </c>
      <c r="J57" s="13" t="str">
        <f t="shared" si="11"/>
        <v/>
      </c>
      <c r="K57" s="13" t="str">
        <f t="shared" si="12"/>
        <v/>
      </c>
      <c r="L57" s="14" t="str">
        <f t="shared" si="13"/>
        <v>X</v>
      </c>
      <c r="M57" s="13" t="str">
        <f t="shared" si="14"/>
        <v/>
      </c>
      <c r="N57" s="14" t="str">
        <f>IF(ISNUMBER(SEARCH("Pulm func",E57)),"X","")</f>
        <v/>
      </c>
    </row>
    <row r="58" spans="1:14" x14ac:dyDescent="0.35">
      <c r="A58" s="11" t="s">
        <v>176</v>
      </c>
      <c r="B58" s="12" t="s">
        <v>35</v>
      </c>
      <c r="C58" s="11" t="s">
        <v>36</v>
      </c>
      <c r="D58" s="11"/>
      <c r="E58" s="11" t="s">
        <v>254</v>
      </c>
      <c r="F58" s="13" t="str">
        <f t="shared" si="8"/>
        <v>X</v>
      </c>
      <c r="G58" s="13" t="str">
        <f t="shared" si="9"/>
        <v/>
      </c>
      <c r="H58" s="13" t="str">
        <f t="shared" si="10"/>
        <v/>
      </c>
      <c r="I58" s="13" t="str">
        <f t="shared" si="15"/>
        <v/>
      </c>
      <c r="J58" s="13" t="str">
        <f t="shared" si="11"/>
        <v>X</v>
      </c>
      <c r="K58" s="13" t="str">
        <f t="shared" si="12"/>
        <v/>
      </c>
      <c r="L58" s="14" t="str">
        <f t="shared" si="13"/>
        <v/>
      </c>
      <c r="M58" s="13" t="str">
        <f t="shared" si="14"/>
        <v/>
      </c>
      <c r="N58" s="14" t="str">
        <f>IF(ISNUMBER(SEARCH("Pulm func",E58)),"X","")</f>
        <v/>
      </c>
    </row>
    <row r="59" spans="1:14" x14ac:dyDescent="0.35">
      <c r="A59" s="11" t="s">
        <v>176</v>
      </c>
      <c r="B59" s="12" t="s">
        <v>69</v>
      </c>
      <c r="C59" s="11" t="s">
        <v>70</v>
      </c>
      <c r="D59" s="11" t="s">
        <v>177</v>
      </c>
      <c r="E59" s="11" t="s">
        <v>255</v>
      </c>
      <c r="F59" s="13" t="str">
        <f t="shared" si="8"/>
        <v/>
      </c>
      <c r="G59" s="13" t="str">
        <f t="shared" si="9"/>
        <v/>
      </c>
      <c r="H59" s="13" t="str">
        <f t="shared" si="10"/>
        <v/>
      </c>
      <c r="I59" s="13" t="str">
        <f t="shared" si="15"/>
        <v/>
      </c>
      <c r="J59" s="13" t="str">
        <f t="shared" si="11"/>
        <v/>
      </c>
      <c r="K59" s="13" t="str">
        <f t="shared" si="12"/>
        <v/>
      </c>
      <c r="L59" s="14" t="str">
        <f t="shared" si="13"/>
        <v/>
      </c>
      <c r="M59" s="13" t="str">
        <f t="shared" si="14"/>
        <v/>
      </c>
      <c r="N59" s="14" t="str">
        <f>IF(ISNUMBER(SEARCH("Pulm func",E59)),"X","")</f>
        <v/>
      </c>
    </row>
    <row r="60" spans="1:14" x14ac:dyDescent="0.35">
      <c r="A60" s="11" t="s">
        <v>176</v>
      </c>
      <c r="B60" s="12" t="s">
        <v>103</v>
      </c>
      <c r="C60" s="11" t="s">
        <v>103</v>
      </c>
      <c r="D60" s="11"/>
      <c r="E60" s="11" t="s">
        <v>256</v>
      </c>
      <c r="F60" s="13" t="str">
        <f t="shared" si="8"/>
        <v/>
      </c>
      <c r="G60" s="13" t="str">
        <f t="shared" si="9"/>
        <v>X</v>
      </c>
      <c r="H60" s="13" t="str">
        <f t="shared" si="10"/>
        <v>X</v>
      </c>
      <c r="I60" s="13" t="str">
        <f t="shared" si="15"/>
        <v/>
      </c>
      <c r="J60" s="13" t="str">
        <f t="shared" si="11"/>
        <v/>
      </c>
      <c r="K60" s="13" t="str">
        <f t="shared" si="12"/>
        <v/>
      </c>
      <c r="L60" s="14" t="str">
        <f t="shared" si="13"/>
        <v/>
      </c>
      <c r="M60" s="13" t="str">
        <f t="shared" si="14"/>
        <v/>
      </c>
      <c r="N60" s="14" t="str">
        <f>IF(ISNUMBER(SEARCH("Pulm func",E60)),"X","")</f>
        <v/>
      </c>
    </row>
    <row r="61" spans="1:14" x14ac:dyDescent="0.35">
      <c r="A61" s="11" t="s">
        <v>176</v>
      </c>
      <c r="B61" s="12" t="s">
        <v>110</v>
      </c>
      <c r="C61" s="11" t="s">
        <v>111</v>
      </c>
      <c r="D61" s="11" t="s">
        <v>178</v>
      </c>
      <c r="E61" s="11" t="s">
        <v>257</v>
      </c>
      <c r="F61" s="13" t="str">
        <f t="shared" si="8"/>
        <v>X</v>
      </c>
      <c r="G61" s="13" t="str">
        <f t="shared" si="9"/>
        <v/>
      </c>
      <c r="H61" s="13" t="str">
        <f t="shared" si="10"/>
        <v/>
      </c>
      <c r="I61" s="13" t="str">
        <f t="shared" si="15"/>
        <v>X</v>
      </c>
      <c r="J61" s="13" t="str">
        <f t="shared" si="11"/>
        <v/>
      </c>
      <c r="K61" s="13" t="str">
        <f t="shared" si="12"/>
        <v/>
      </c>
      <c r="L61" s="14" t="str">
        <f t="shared" si="13"/>
        <v/>
      </c>
      <c r="M61" s="13" t="str">
        <f t="shared" si="14"/>
        <v/>
      </c>
      <c r="N61" s="14" t="str">
        <f>IF(ISNUMBER(SEARCH("Pulm func",E61)),"X","")</f>
        <v/>
      </c>
    </row>
    <row r="62" spans="1:14" x14ac:dyDescent="0.35">
      <c r="A62" s="11" t="s">
        <v>176</v>
      </c>
      <c r="B62" s="12" t="s">
        <v>113</v>
      </c>
      <c r="C62" s="11" t="s">
        <v>114</v>
      </c>
      <c r="D62" s="11"/>
      <c r="E62" s="11" t="s">
        <v>258</v>
      </c>
      <c r="F62" s="13" t="str">
        <f t="shared" si="8"/>
        <v>X</v>
      </c>
      <c r="G62" s="13" t="str">
        <f t="shared" si="9"/>
        <v>X</v>
      </c>
      <c r="H62" s="13" t="str">
        <f t="shared" si="10"/>
        <v/>
      </c>
      <c r="I62" s="13" t="str">
        <f t="shared" si="15"/>
        <v/>
      </c>
      <c r="J62" s="13" t="str">
        <f t="shared" si="11"/>
        <v/>
      </c>
      <c r="K62" s="13" t="str">
        <f t="shared" si="12"/>
        <v/>
      </c>
      <c r="L62" s="14" t="str">
        <f t="shared" si="13"/>
        <v/>
      </c>
      <c r="M62" s="13" t="str">
        <f t="shared" si="14"/>
        <v/>
      </c>
      <c r="N62" s="14" t="str">
        <f>IF(ISNUMBER(SEARCH("Pulm func",E62)),"X","")</f>
        <v/>
      </c>
    </row>
    <row r="63" spans="1:14" x14ac:dyDescent="0.35">
      <c r="A63" s="11" t="s">
        <v>176</v>
      </c>
      <c r="B63" s="12" t="s">
        <v>134</v>
      </c>
      <c r="C63" s="11" t="s">
        <v>135</v>
      </c>
      <c r="D63" s="11" t="s">
        <v>259</v>
      </c>
      <c r="E63" s="11" t="s">
        <v>260</v>
      </c>
      <c r="F63" s="13" t="str">
        <f t="shared" si="8"/>
        <v>X</v>
      </c>
      <c r="G63" s="13" t="str">
        <f t="shared" si="9"/>
        <v/>
      </c>
      <c r="H63" s="13" t="str">
        <f t="shared" si="10"/>
        <v/>
      </c>
      <c r="I63" s="13" t="str">
        <f t="shared" si="15"/>
        <v/>
      </c>
      <c r="J63" s="13" t="str">
        <f t="shared" si="11"/>
        <v/>
      </c>
      <c r="K63" s="13" t="str">
        <f t="shared" si="12"/>
        <v/>
      </c>
      <c r="L63" s="14" t="str">
        <f t="shared" si="13"/>
        <v/>
      </c>
      <c r="M63" s="13" t="str">
        <f t="shared" si="14"/>
        <v/>
      </c>
      <c r="N63" s="14" t="str">
        <f>IF(ISNUMBER(SEARCH("Pulm func",E63)),"X","")</f>
        <v/>
      </c>
    </row>
    <row r="64" spans="1:14" x14ac:dyDescent="0.35">
      <c r="A64" s="11" t="s">
        <v>176</v>
      </c>
      <c r="B64" s="12" t="s">
        <v>136</v>
      </c>
      <c r="C64" s="11" t="s">
        <v>137</v>
      </c>
      <c r="D64" s="11" t="s">
        <v>269</v>
      </c>
      <c r="E64" s="11" t="s">
        <v>261</v>
      </c>
      <c r="F64" s="13" t="str">
        <f t="shared" si="8"/>
        <v/>
      </c>
      <c r="G64" s="13" t="str">
        <f t="shared" si="9"/>
        <v>X</v>
      </c>
      <c r="H64" s="13" t="str">
        <f>IF(OR(ISNUMBER(SEARCH("[A1]",E64)),ISNUMBER(SEARCH("[A2]",E64))),"X","")</f>
        <v/>
      </c>
      <c r="I64" s="13" t="str">
        <f t="shared" si="15"/>
        <v/>
      </c>
      <c r="J64" s="13" t="str">
        <f t="shared" si="11"/>
        <v/>
      </c>
      <c r="K64" s="13" t="str">
        <f t="shared" si="12"/>
        <v/>
      </c>
      <c r="L64" s="14" t="str">
        <f t="shared" si="13"/>
        <v/>
      </c>
      <c r="M64" s="13" t="str">
        <f t="shared" si="14"/>
        <v/>
      </c>
      <c r="N64" s="14" t="str">
        <f>IF(ISNUMBER(SEARCH("Pulm func",E64)),"X","")</f>
        <v/>
      </c>
    </row>
    <row r="65" spans="1:14" x14ac:dyDescent="0.35">
      <c r="A65" s="11" t="s">
        <v>176</v>
      </c>
      <c r="B65" s="12" t="s">
        <v>138</v>
      </c>
      <c r="C65" s="11" t="s">
        <v>139</v>
      </c>
      <c r="D65" s="11"/>
      <c r="E65" s="11" t="s">
        <v>262</v>
      </c>
      <c r="F65" s="13" t="str">
        <f t="shared" si="8"/>
        <v/>
      </c>
      <c r="G65" s="13" t="str">
        <f t="shared" si="9"/>
        <v/>
      </c>
      <c r="H65" s="13" t="str">
        <f t="shared" si="10"/>
        <v/>
      </c>
      <c r="I65" s="13" t="str">
        <f t="shared" si="15"/>
        <v/>
      </c>
      <c r="J65" s="13" t="str">
        <f t="shared" si="11"/>
        <v/>
      </c>
      <c r="K65" s="13" t="str">
        <f t="shared" si="12"/>
        <v/>
      </c>
      <c r="L65" s="14" t="str">
        <f t="shared" si="13"/>
        <v/>
      </c>
      <c r="M65" s="13" t="str">
        <f t="shared" si="14"/>
        <v/>
      </c>
      <c r="N65" s="14" t="str">
        <f>IF(ISNUMBER(SEARCH("Pulm func",E65)),"X","")</f>
        <v>X</v>
      </c>
    </row>
    <row r="66" spans="1:14" x14ac:dyDescent="0.35">
      <c r="A66" s="2" t="s">
        <v>176</v>
      </c>
      <c r="B66" s="3" t="s">
        <v>153</v>
      </c>
      <c r="C66" s="2" t="s">
        <v>154</v>
      </c>
      <c r="D66" s="2"/>
      <c r="E66" s="2" t="s">
        <v>263</v>
      </c>
      <c r="F66" s="4" t="str">
        <f t="shared" ref="F66" si="16">IF(OR(ISNUMBER(SEARCH("URT",E66)),ISNUMBER(SEARCH("LRT",E66)),ISNUMBER(SEARCH("RT ",E66))),"X","")</f>
        <v>X</v>
      </c>
      <c r="G66" s="4" t="str">
        <f t="shared" si="9"/>
        <v/>
      </c>
      <c r="H66" s="4" t="str">
        <f t="shared" si="10"/>
        <v/>
      </c>
      <c r="I66" s="4" t="str">
        <f t="shared" si="15"/>
        <v/>
      </c>
      <c r="J66" s="4" t="str">
        <f t="shared" si="11"/>
        <v/>
      </c>
      <c r="K66" s="4" t="str">
        <f t="shared" si="12"/>
        <v/>
      </c>
      <c r="L66" s="5" t="str">
        <f t="shared" si="13"/>
        <v/>
      </c>
      <c r="M66" s="4" t="str">
        <f t="shared" si="14"/>
        <v/>
      </c>
      <c r="N66" s="5" t="str">
        <f>IF(ISNUMBER(SEARCH("Pulm func",E66)),"X","")</f>
        <v>X</v>
      </c>
    </row>
    <row r="67" spans="1:14" x14ac:dyDescent="0.35">
      <c r="A67" s="2"/>
      <c r="B67" s="3"/>
      <c r="C67" s="2"/>
      <c r="D67" s="2"/>
      <c r="E67" s="2"/>
      <c r="F67" s="4">
        <f>COUNTIF(Table7[RI],"X")</f>
        <v>27</v>
      </c>
      <c r="G67" s="4">
        <f>COUNTIF(Table7[NS],"X")</f>
        <v>21</v>
      </c>
      <c r="H67" s="4">
        <f>COUNTIF(Table7[CC],"X")</f>
        <v>17</v>
      </c>
      <c r="I67" s="4">
        <f>COUNTIF(Table7[SN],"X")</f>
        <v>16</v>
      </c>
      <c r="J67" s="4">
        <f>COUNTIF(Table7[EI],"X")</f>
        <v>14</v>
      </c>
      <c r="K67" s="4">
        <f>COUNTIF(Table7[SI],"X")</f>
        <v>5</v>
      </c>
      <c r="L67" s="4">
        <f>COUNTIF(Table7[LFx],"X")</f>
        <v>9</v>
      </c>
      <c r="M67" s="4">
        <f>COUNTIF(Table7[SEN],"X")</f>
        <v>6</v>
      </c>
      <c r="N67" s="4">
        <f>COUNTIF(Table7[PFc],"X")</f>
        <v>6</v>
      </c>
    </row>
  </sheetData>
  <conditionalFormatting sqref="F2:N66">
    <cfRule type="cellIs" dxfId="14" priority="1" operator="equal">
      <formula>"X"</formula>
    </cfRule>
  </conditionalFormatting>
  <pageMargins left="0.7" right="0.7" top="0.75" bottom="0.75" header="0.3" footer="0.3"/>
  <pageSetup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Data Dictionary</vt:lpstr>
      <vt:lpstr>1. Acids &amp; Misc</vt:lpstr>
      <vt:lpstr>2. HCs &amp; Toxic Gases</vt:lpstr>
      <vt:lpstr>3. Metals &amp; Particles</vt:lpstr>
      <vt:lpstr>4. Organics</vt:lpstr>
      <vt:lpstr>MASTER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Rustin Reed</dc:creator>
  <cp:keywords/>
  <dc:description/>
  <cp:lastModifiedBy>Rustin Reed</cp:lastModifiedBy>
  <cp:revision/>
  <cp:lastPrinted>2020-10-13T23:56:25Z</cp:lastPrinted>
  <dcterms:created xsi:type="dcterms:W3CDTF">2020-09-17T03:30:13Z</dcterms:created>
  <dcterms:modified xsi:type="dcterms:W3CDTF">2020-11-07T22:51:01Z</dcterms:modified>
  <cp:category/>
  <cp:contentStatus/>
</cp:coreProperties>
</file>